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30" windowHeight="7920" activeTab="0"/>
  </bookViews>
  <sheets>
    <sheet name="Front" sheetId="1" r:id="rId1"/>
    <sheet name="CPI" sheetId="2" r:id="rId2"/>
    <sheet name="Real and nominal rates" sheetId="3" r:id="rId3"/>
    <sheet name="AWE" sheetId="4" r:id="rId4"/>
    <sheet name="Mortgage burden" sheetId="5" r:id="rId5"/>
    <sheet name="International" sheetId="6" r:id="rId6"/>
  </sheets>
  <definedNames/>
  <calcPr fullCalcOnLoad="1"/>
</workbook>
</file>

<file path=xl/sharedStrings.xml><?xml version="1.0" encoding="utf-8"?>
<sst xmlns="http://schemas.openxmlformats.org/spreadsheetml/2006/main" count="256" uniqueCount="64">
  <si>
    <t>Data for housing article</t>
  </si>
  <si>
    <t>Real and Nominal Interest Rates</t>
  </si>
  <si>
    <t>CPI Annual Change</t>
  </si>
  <si>
    <t>Bank standard variable housing rate</t>
  </si>
  <si>
    <t>90 Day bank Bill Real</t>
  </si>
  <si>
    <t>90 Day Bank Bill Nominal</t>
  </si>
  <si>
    <t>Annual</t>
  </si>
  <si>
    <t>Real</t>
  </si>
  <si>
    <t>Australia</t>
  </si>
  <si>
    <t>Canada</t>
  </si>
  <si>
    <t>Denmark</t>
  </si>
  <si>
    <t>Japan</t>
  </si>
  <si>
    <t>Sweden</t>
  </si>
  <si>
    <t>Switzerland</t>
  </si>
  <si>
    <t>USA</t>
  </si>
  <si>
    <t>Average weekly earnings</t>
  </si>
  <si>
    <t>(Full time adults)</t>
  </si>
  <si>
    <t>Source:  Reserve Bank, from ABS</t>
  </si>
  <si>
    <t>Consumer Price Index</t>
  </si>
  <si>
    <t>March</t>
  </si>
  <si>
    <t>June</t>
  </si>
  <si>
    <t>September</t>
  </si>
  <si>
    <t>December</t>
  </si>
  <si>
    <t>Source:  ABS</t>
  </si>
  <si>
    <t>CPI</t>
  </si>
  <si>
    <t>Real and nominal rates</t>
  </si>
  <si>
    <t>September quarter 1989</t>
  </si>
  <si>
    <t>For two people</t>
  </si>
  <si>
    <t>Nominal housing interest rate</t>
  </si>
  <si>
    <t xml:space="preserve">CPI </t>
  </si>
  <si>
    <t>CPI March 2007</t>
  </si>
  <si>
    <t>Inflator</t>
  </si>
  <si>
    <t>March quarter 2007</t>
  </si>
  <si>
    <t xml:space="preserve">  25 percent</t>
  </si>
  <si>
    <t>'Affordable' 20 year mortgage</t>
  </si>
  <si>
    <t>Supporting data series:</t>
  </si>
  <si>
    <t>'Affordable' mortgage in 2007 prices</t>
  </si>
  <si>
    <t>Real bank variable housing rate</t>
  </si>
  <si>
    <t>International comparisons</t>
  </si>
  <si>
    <t>(The interest rates shown are three month commercial rates.</t>
  </si>
  <si>
    <t>Housing rates tend to move lock-step with commercial rates,</t>
  </si>
  <si>
    <t>with a premium of 1.0 to 2.0 percent.)</t>
  </si>
  <si>
    <r>
      <t xml:space="preserve">Source:  </t>
    </r>
    <r>
      <rPr>
        <i/>
        <sz val="8"/>
        <rFont val="Arial"/>
        <family val="0"/>
      </rPr>
      <t>The Economist</t>
    </r>
    <r>
      <rPr>
        <sz val="8"/>
        <rFont val="Arial"/>
        <family val="0"/>
      </rPr>
      <t xml:space="preserve"> July 7 - 13 2007</t>
    </r>
  </si>
  <si>
    <t>Britain</t>
  </si>
  <si>
    <t>Singapore</t>
  </si>
  <si>
    <t>Hong Kong</t>
  </si>
  <si>
    <t>Belgium</t>
  </si>
  <si>
    <t>France</t>
  </si>
  <si>
    <t>Germany</t>
  </si>
  <si>
    <t>Greece</t>
  </si>
  <si>
    <t>Italy</t>
  </si>
  <si>
    <t>Netherlands</t>
  </si>
  <si>
    <t>Spain</t>
  </si>
  <si>
    <t>Austria</t>
  </si>
  <si>
    <t>Norway</t>
  </si>
  <si>
    <t>Malaysia</t>
  </si>
  <si>
    <t>Taiwan</t>
  </si>
  <si>
    <t>Consumer prices annual change</t>
  </si>
  <si>
    <t>3 month interest rates nominal</t>
  </si>
  <si>
    <t>Wage inflation</t>
  </si>
  <si>
    <t>Income</t>
  </si>
  <si>
    <t>Year</t>
  </si>
  <si>
    <t>Mortgage burden</t>
  </si>
  <si>
    <t>Mortgage burden model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</si>
</sst>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d/m/yy\ h:mm"/>
    <numFmt numFmtId="174" formatCode="0.0"/>
    <numFmt numFmtId="175" formatCode="0.0%"/>
    <numFmt numFmtId="176" formatCode="#,##0.0"/>
    <numFmt numFmtId="177" formatCode="0.0_)"/>
    <numFmt numFmtId="178" formatCode="mmm\-yyyy"/>
    <numFmt numFmtId="179" formatCode="#,##0.0;[Red]\-#,##0.0"/>
    <numFmt numFmtId="180" formatCode="yyyy"/>
    <numFmt numFmtId="181" formatCode="General_)"/>
    <numFmt numFmtId="182" formatCode="&quot;$&quot;#,##0"/>
    <numFmt numFmtId="183" formatCode="&quot;$&quot;#,##0.00"/>
    <numFmt numFmtId="184" formatCode="&quot;$&quot;#,##0.0"/>
    <numFmt numFmtId="185" formatCode="0.000%"/>
    <numFmt numFmtId="186" formatCode="yy"/>
  </numFmts>
  <fonts count="22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MS Sans Serif"/>
      <family val="0"/>
    </font>
    <font>
      <sz val="8.5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0"/>
    </font>
    <font>
      <sz val="10"/>
      <color indexed="24"/>
      <name val="Arial"/>
      <family val="0"/>
    </font>
    <font>
      <sz val="9.5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3"/>
      <color indexed="9"/>
      <name val="Arial"/>
      <family val="2"/>
    </font>
    <font>
      <b/>
      <sz val="12"/>
      <color indexed="24"/>
      <name val="Arial"/>
      <family val="2"/>
    </font>
    <font>
      <sz val="14"/>
      <name val="Arial"/>
      <family val="2"/>
    </font>
    <font>
      <b/>
      <sz val="13"/>
      <color indexed="2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20">
      <alignment/>
      <protection/>
    </xf>
    <xf numFmtId="0" fontId="3" fillId="0" borderId="0" xfId="20" applyFont="1">
      <alignment/>
      <protection/>
    </xf>
    <xf numFmtId="17" fontId="1" fillId="0" borderId="0" xfId="20" applyNumberFormat="1">
      <alignment/>
      <protection/>
    </xf>
    <xf numFmtId="10" fontId="1" fillId="0" borderId="0" xfId="20" applyNumberFormat="1">
      <alignment/>
      <protection/>
    </xf>
    <xf numFmtId="10" fontId="4" fillId="0" borderId="0" xfId="21" applyNumberFormat="1" applyFont="1" applyAlignment="1">
      <alignment horizontal="right"/>
    </xf>
    <xf numFmtId="2" fontId="1" fillId="0" borderId="0" xfId="20" applyNumberFormat="1">
      <alignment/>
      <protection/>
    </xf>
    <xf numFmtId="2" fontId="4" fillId="0" borderId="0" xfId="20" applyNumberFormat="1" applyFont="1" applyAlignment="1">
      <alignment horizontal="right"/>
      <protection/>
    </xf>
    <xf numFmtId="178" fontId="4" fillId="0" borderId="0" xfId="20" applyNumberFormat="1" applyFont="1" applyBorder="1" applyAlignment="1">
      <alignment horizontal="right"/>
      <protection/>
    </xf>
    <xf numFmtId="174" fontId="4" fillId="0" borderId="0" xfId="20" applyNumberFormat="1" applyFont="1" applyBorder="1" applyAlignment="1">
      <alignment horizontal="right"/>
      <protection/>
    </xf>
    <xf numFmtId="3" fontId="1" fillId="0" borderId="0" xfId="20" applyNumberFormat="1">
      <alignment/>
      <protection/>
    </xf>
    <xf numFmtId="9" fontId="1" fillId="0" borderId="0" xfId="20" applyNumberFormat="1">
      <alignment/>
      <protection/>
    </xf>
    <xf numFmtId="174" fontId="4" fillId="0" borderId="0" xfId="20" applyNumberFormat="1" applyFont="1" applyAlignment="1">
      <alignment horizontal="right"/>
      <protection/>
    </xf>
    <xf numFmtId="10" fontId="1" fillId="0" borderId="0" xfId="20" applyNumberFormat="1" applyFill="1">
      <alignment/>
      <protection/>
    </xf>
    <xf numFmtId="2" fontId="4" fillId="0" borderId="0" xfId="20" applyNumberFormat="1" applyFont="1" applyBorder="1" applyAlignment="1">
      <alignment horizontal="right"/>
      <protection/>
    </xf>
    <xf numFmtId="177" fontId="1" fillId="0" borderId="0" xfId="20" applyNumberFormat="1" applyProtection="1">
      <alignment/>
      <protection/>
    </xf>
    <xf numFmtId="0" fontId="7" fillId="0" borderId="0" xfId="20" applyFont="1">
      <alignment/>
      <protection/>
    </xf>
    <xf numFmtId="0" fontId="1" fillId="0" borderId="0" xfId="20" applyBorder="1">
      <alignment/>
      <protection/>
    </xf>
    <xf numFmtId="0" fontId="1" fillId="0" borderId="0" xfId="20" applyBorder="1" applyAlignment="1">
      <alignment horizontal="right" wrapText="1"/>
      <protection/>
    </xf>
    <xf numFmtId="17" fontId="1" fillId="0" borderId="0" xfId="20" applyNumberFormat="1" applyBorder="1">
      <alignment/>
      <protection/>
    </xf>
    <xf numFmtId="10" fontId="1" fillId="0" borderId="0" xfId="20" applyNumberFormat="1" applyBorder="1">
      <alignment/>
      <protection/>
    </xf>
    <xf numFmtId="10" fontId="4" fillId="0" borderId="0" xfId="21" applyNumberFormat="1" applyFont="1" applyBorder="1" applyAlignment="1">
      <alignment horizontal="right"/>
    </xf>
    <xf numFmtId="2" fontId="1" fillId="0" borderId="0" xfId="20" applyNumberFormat="1" applyBorder="1">
      <alignment/>
      <protection/>
    </xf>
    <xf numFmtId="0" fontId="1" fillId="0" borderId="1" xfId="20" applyBorder="1">
      <alignment/>
      <protection/>
    </xf>
    <xf numFmtId="0" fontId="8" fillId="0" borderId="1" xfId="20" applyFont="1" applyBorder="1" applyAlignment="1">
      <alignment horizontal="right" vertical="top" wrapText="1"/>
      <protection/>
    </xf>
    <xf numFmtId="178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0" fontId="0" fillId="0" borderId="0" xfId="0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0" fillId="0" borderId="0" xfId="0" applyNumberFormat="1" applyAlignment="1">
      <alignment/>
    </xf>
    <xf numFmtId="177" fontId="0" fillId="0" borderId="0" xfId="15" applyNumberFormat="1" applyAlignment="1">
      <alignment/>
    </xf>
    <xf numFmtId="0" fontId="0" fillId="0" borderId="0" xfId="0" applyAlignment="1" quotePrefix="1">
      <alignment horizontal="right"/>
    </xf>
    <xf numFmtId="10" fontId="0" fillId="0" borderId="0" xfId="0" applyNumberFormat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 horizontal="right" wrapText="1"/>
    </xf>
    <xf numFmtId="182" fontId="0" fillId="0" borderId="0" xfId="0" applyNumberFormat="1" applyAlignment="1">
      <alignment/>
    </xf>
    <xf numFmtId="0" fontId="0" fillId="0" borderId="0" xfId="0" applyAlignment="1" quotePrefix="1">
      <alignment/>
    </xf>
    <xf numFmtId="0" fontId="10" fillId="0" borderId="3" xfId="0" applyFont="1" applyBorder="1" applyAlignment="1">
      <alignment/>
    </xf>
    <xf numFmtId="0" fontId="11" fillId="0" borderId="0" xfId="19" applyAlignment="1">
      <alignment/>
    </xf>
    <xf numFmtId="10" fontId="4" fillId="0" borderId="0" xfId="21" applyNumberFormat="1" applyFont="1" applyFill="1" applyAlignment="1">
      <alignment horizontal="right"/>
    </xf>
    <xf numFmtId="175" fontId="0" fillId="0" borderId="0" xfId="0" applyNumberFormat="1" applyAlignment="1">
      <alignment/>
    </xf>
    <xf numFmtId="0" fontId="9" fillId="0" borderId="2" xfId="0" applyFont="1" applyBorder="1" applyAlignment="1">
      <alignment horizontal="right" vertical="top" wrapText="1"/>
    </xf>
    <xf numFmtId="0" fontId="13" fillId="0" borderId="0" xfId="0" applyFont="1" applyAlignment="1">
      <alignment/>
    </xf>
    <xf numFmtId="175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0" fontId="1" fillId="0" borderId="0" xfId="20" applyFont="1">
      <alignment/>
      <protection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2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INTERES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00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A8ADA9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Nominal and real housing interest rates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16"/>
          <c:w val="0.95775"/>
          <c:h val="0.82025"/>
        </c:manualLayout>
      </c:layout>
      <c:lineChart>
        <c:grouping val="standard"/>
        <c:varyColors val="0"/>
        <c:ser>
          <c:idx val="1"/>
          <c:order val="0"/>
          <c:tx>
            <c:strRef>
              <c:f>'Real and nominal rates'!$C$3</c:f>
              <c:strCache>
                <c:ptCount val="1"/>
                <c:pt idx="0">
                  <c:v>Bank standard variable housing rate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'Real and nominal rates'!$A$4:$A$333</c:f>
              <c:strCache/>
            </c:strRef>
          </c:cat>
          <c:val>
            <c:numRef>
              <c:f>'Real and nominal rates'!$C$4:$C$332</c:f>
              <c:numCache/>
            </c:numRef>
          </c:val>
          <c:smooth val="0"/>
        </c:ser>
        <c:ser>
          <c:idx val="0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'Real and nominal rates'!$A$4:$A$333</c:f>
              <c:strCache/>
            </c:strRef>
          </c:cat>
          <c:val>
            <c:numRef>
              <c:f>'Real and nominal rates'!$D$4:$D$333</c:f>
              <c:numCache/>
            </c:numRef>
          </c:val>
          <c:smooth val="0"/>
        </c:ser>
        <c:marker val="1"/>
        <c:axId val="65934355"/>
        <c:axId val="56538284"/>
      </c:lineChart>
      <c:dateAx>
        <c:axId val="65934355"/>
        <c:scaling>
          <c:orientation val="minMax"/>
        </c:scaling>
        <c:axPos val="b"/>
        <c:delete val="0"/>
        <c:numFmt formatCode="yy" sourceLinked="0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538284"/>
        <c:crosses val="autoZero"/>
        <c:auto val="0"/>
        <c:noMultiLvlLbl val="0"/>
      </c:dateAx>
      <c:valAx>
        <c:axId val="565382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9343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A8ADA9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Mortgage burden at 2% and 8% inflation, starting at 25% of income, 20 year mortgage.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'Mortgage burden'!$B$5:$B$24</c:f>
              <c:numCache/>
            </c:numRef>
          </c:xVal>
          <c:yVal>
            <c:numRef>
              <c:f>'Mortgage burden'!$E$5:$E$24</c:f>
              <c:numCache/>
            </c:numRef>
          </c:yVal>
          <c:smooth val="1"/>
        </c:ser>
        <c:ser>
          <c:idx val="2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'Mortgage burden'!$B$5:$B$24</c:f>
              <c:numCache/>
            </c:numRef>
          </c:xVal>
          <c:yVal>
            <c:numRef>
              <c:f>'Mortgage burden'!$H$5:$H$24</c:f>
              <c:numCache/>
            </c:numRef>
          </c:yVal>
          <c:smooth val="1"/>
        </c:ser>
        <c:axId val="39082509"/>
        <c:axId val="16198262"/>
      </c:scatterChart>
      <c:valAx>
        <c:axId val="39082509"/>
        <c:scaling>
          <c:orientation val="minMax"/>
          <c:max val="2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198262"/>
        <c:crosses val="autoZero"/>
        <c:crossBetween val="midCat"/>
        <c:dispUnits/>
        <c:majorUnit val="1"/>
        <c:minorUnit val="0.4"/>
      </c:valAx>
      <c:valAx>
        <c:axId val="16198262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Burden as % of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0825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A8ADA9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0.1395</cdr:x>
      <cdr:y>0.92625</cdr:y>
    </cdr:from>
    <cdr:to>
      <cdr:x>0.8705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4143375"/>
          <a:ext cx="48672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Source:  Rates from Reserve Bank, CPI deflator from ABS</a:t>
          </a:r>
        </a:p>
      </cdr:txBody>
    </cdr:sp>
  </cdr:relSizeAnchor>
  <cdr:relSizeAnchor xmlns:cdr="http://schemas.openxmlformats.org/drawingml/2006/chartDrawing">
    <cdr:from>
      <cdr:x>0.49275</cdr:x>
      <cdr:y>0.35925</cdr:y>
    </cdr:from>
    <cdr:to>
      <cdr:x>0.63875</cdr:x>
      <cdr:y>0.423</cdr:y>
    </cdr:to>
    <cdr:sp>
      <cdr:nvSpPr>
        <cdr:cNvPr id="2" name="TextBox 2"/>
        <cdr:cNvSpPr txBox="1">
          <a:spLocks noChangeArrowheads="1"/>
        </cdr:cNvSpPr>
      </cdr:nvSpPr>
      <cdr:spPr>
        <a:xfrm>
          <a:off x="3276600" y="1600200"/>
          <a:ext cx="971550" cy="285750"/>
        </a:xfrm>
        <a:prstGeom prst="rect">
          <a:avLst/>
        </a:prstGeom>
        <a:solidFill>
          <a:srgbClr val="0066CC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Nominal</a:t>
          </a:r>
        </a:p>
      </cdr:txBody>
    </cdr:sp>
  </cdr:relSizeAnchor>
  <cdr:relSizeAnchor xmlns:cdr="http://schemas.openxmlformats.org/drawingml/2006/chartDrawing">
    <cdr:from>
      <cdr:x>0.41275</cdr:x>
      <cdr:y>0.53825</cdr:y>
    </cdr:from>
    <cdr:to>
      <cdr:x>0.47725</cdr:x>
      <cdr:y>0.59575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2400300"/>
          <a:ext cx="428625" cy="257175"/>
        </a:xfrm>
        <a:prstGeom prst="rect">
          <a:avLst/>
        </a:prstGeom>
        <a:solidFill>
          <a:srgbClr val="800000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Real</a:t>
          </a:r>
        </a:p>
      </cdr:txBody>
    </cdr:sp>
  </cdr:relSizeAnchor>
  <cdr:relSizeAnchor xmlns:cdr="http://schemas.openxmlformats.org/drawingml/2006/chartDrawing">
    <cdr:from>
      <cdr:x>0.149</cdr:x>
      <cdr:y>0.42325</cdr:y>
    </cdr:from>
    <cdr:to>
      <cdr:x>0.3225</cdr:x>
      <cdr:y>0.5055</cdr:y>
    </cdr:to>
    <cdr:sp>
      <cdr:nvSpPr>
        <cdr:cNvPr id="4" name="TextBox 4"/>
        <cdr:cNvSpPr txBox="1">
          <a:spLocks noChangeArrowheads="1"/>
        </cdr:cNvSpPr>
      </cdr:nvSpPr>
      <cdr:spPr>
        <a:xfrm>
          <a:off x="990600" y="1885950"/>
          <a:ext cx="1152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Medicare </a:t>
          </a:r>
        </a:p>
      </cdr:txBody>
    </cdr:sp>
  </cdr:relSizeAnchor>
  <cdr:relSizeAnchor xmlns:cdr="http://schemas.openxmlformats.org/drawingml/2006/chartDrawing">
    <cdr:from>
      <cdr:x>0.7105</cdr:x>
      <cdr:y>0.555</cdr:y>
    </cdr:from>
    <cdr:to>
      <cdr:x>0.793</cdr:x>
      <cdr:y>0.64025</cdr:y>
    </cdr:to>
    <cdr:sp>
      <cdr:nvSpPr>
        <cdr:cNvPr id="5" name="TextBox 5"/>
        <cdr:cNvSpPr txBox="1">
          <a:spLocks noChangeArrowheads="1"/>
        </cdr:cNvSpPr>
      </cdr:nvSpPr>
      <cdr:spPr>
        <a:xfrm>
          <a:off x="4724400" y="2476500"/>
          <a:ext cx="5524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GST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5</xdr:row>
      <xdr:rowOff>47625</xdr:rowOff>
    </xdr:from>
    <xdr:to>
      <xdr:col>23</xdr:col>
      <xdr:colOff>485775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3686175" y="1076325"/>
        <a:ext cx="66579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0.64825</cdr:x>
      <cdr:y>0.28725</cdr:y>
    </cdr:from>
    <cdr:to>
      <cdr:x>0.828</cdr:x>
      <cdr:y>0.338</cdr:y>
    </cdr:to>
    <cdr:sp>
      <cdr:nvSpPr>
        <cdr:cNvPr id="1" name="TextBox 1"/>
        <cdr:cNvSpPr txBox="1">
          <a:spLocks noChangeArrowheads="1"/>
        </cdr:cNvSpPr>
      </cdr:nvSpPr>
      <cdr:spPr>
        <a:xfrm>
          <a:off x="4752975" y="1352550"/>
          <a:ext cx="1314450" cy="238125"/>
        </a:xfrm>
        <a:prstGeom prst="rect">
          <a:avLst/>
        </a:prstGeom>
        <a:solidFill>
          <a:srgbClr val="800000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2% inflation</a:t>
          </a:r>
        </a:p>
      </cdr:txBody>
    </cdr:sp>
  </cdr:relSizeAnchor>
  <cdr:relSizeAnchor xmlns:cdr="http://schemas.openxmlformats.org/drawingml/2006/chartDrawing">
    <cdr:from>
      <cdr:x>0.64825</cdr:x>
      <cdr:y>0.52375</cdr:y>
    </cdr:from>
    <cdr:to>
      <cdr:x>0.827</cdr:x>
      <cdr:y>0.5745</cdr:y>
    </cdr:to>
    <cdr:sp>
      <cdr:nvSpPr>
        <cdr:cNvPr id="2" name="TextBox 2"/>
        <cdr:cNvSpPr txBox="1">
          <a:spLocks noChangeArrowheads="1"/>
        </cdr:cNvSpPr>
      </cdr:nvSpPr>
      <cdr:spPr>
        <a:xfrm>
          <a:off x="4752975" y="2476500"/>
          <a:ext cx="1314450" cy="238125"/>
        </a:xfrm>
        <a:prstGeom prst="rect">
          <a:avLst/>
        </a:prstGeom>
        <a:solidFill>
          <a:srgbClr val="0066CC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8% inflation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6</xdr:row>
      <xdr:rowOff>152400</xdr:rowOff>
    </xdr:from>
    <xdr:to>
      <xdr:col>21</xdr:col>
      <xdr:colOff>266700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4781550" y="1285875"/>
        <a:ext cx="73342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31.8515625" style="0" customWidth="1"/>
    <col min="3" max="4" width="13.28125" style="0" customWidth="1"/>
  </cols>
  <sheetData>
    <row r="1" ht="15.75">
      <c r="A1" s="26" t="s">
        <v>0</v>
      </c>
    </row>
    <row r="3" spans="3:4" ht="28.5" customHeight="1">
      <c r="C3" s="40" t="s">
        <v>26</v>
      </c>
      <c r="D3" s="40" t="s">
        <v>32</v>
      </c>
    </row>
    <row r="5" spans="2:4" ht="12.75">
      <c r="B5" t="s">
        <v>15</v>
      </c>
      <c r="C5" s="41">
        <f>AWE!C37</f>
        <v>510</v>
      </c>
      <c r="D5" s="41">
        <f>AWE!C107</f>
        <v>1071.7</v>
      </c>
    </row>
    <row r="6" spans="2:4" ht="12.75">
      <c r="B6" t="s">
        <v>6</v>
      </c>
      <c r="C6" s="41">
        <f>C5*365.25/7</f>
        <v>26611.071428571428</v>
      </c>
      <c r="D6" s="41">
        <f>D5*365.25/7</f>
        <v>55919.775</v>
      </c>
    </row>
    <row r="7" spans="2:4" ht="12.75">
      <c r="B7" t="s">
        <v>27</v>
      </c>
      <c r="C7" s="41">
        <f>C6*2</f>
        <v>53222.142857142855</v>
      </c>
      <c r="D7" s="41">
        <f>D6*2</f>
        <v>111839.55</v>
      </c>
    </row>
    <row r="8" spans="2:4" ht="12.75">
      <c r="B8" t="s">
        <v>33</v>
      </c>
      <c r="C8" s="41">
        <f>C7/4</f>
        <v>13305.535714285714</v>
      </c>
      <c r="D8" s="41">
        <f>D7/4</f>
        <v>27959.8875</v>
      </c>
    </row>
    <row r="9" spans="2:4" ht="12.75">
      <c r="B9" t="s">
        <v>28</v>
      </c>
      <c r="C9" s="37">
        <f>'Real and nominal rates'!C119</f>
        <v>0.17</v>
      </c>
      <c r="D9" s="37">
        <f>'Real and nominal rates'!C330</f>
        <v>0.0805</v>
      </c>
    </row>
    <row r="10" spans="2:4" ht="12.75">
      <c r="B10" s="42" t="s">
        <v>34</v>
      </c>
      <c r="C10" s="41">
        <f>(C8/C9)*(1-1/(1+C9)^20)</f>
        <v>74880.45928364081</v>
      </c>
      <c r="D10" s="41">
        <f>(D8/D9)*(1-1/(1+D9)^20)</f>
        <v>273495.88310884085</v>
      </c>
    </row>
    <row r="12" spans="2:3" ht="12.75">
      <c r="B12" t="s">
        <v>29</v>
      </c>
      <c r="C12" s="38">
        <f>CPI!D118</f>
        <v>90.16032</v>
      </c>
    </row>
    <row r="13" spans="2:3" ht="12.75">
      <c r="B13" t="s">
        <v>30</v>
      </c>
      <c r="C13" s="38">
        <f>CPI!D192</f>
        <v>155.6</v>
      </c>
    </row>
    <row r="14" spans="2:3" ht="12.75">
      <c r="B14" t="s">
        <v>31</v>
      </c>
      <c r="C14" s="39">
        <f>C13/C12</f>
        <v>1.7258146377475145</v>
      </c>
    </row>
    <row r="16" spans="2:4" ht="12.75">
      <c r="B16" s="42" t="s">
        <v>36</v>
      </c>
      <c r="C16" s="41">
        <f>C14*C10</f>
        <v>129229.79271296407</v>
      </c>
      <c r="D16" s="41">
        <f>D10</f>
        <v>273495.88310884085</v>
      </c>
    </row>
    <row r="19" ht="12.75">
      <c r="B19" s="43" t="s">
        <v>35</v>
      </c>
    </row>
    <row r="20" ht="12.75">
      <c r="B20" s="44" t="s">
        <v>24</v>
      </c>
    </row>
    <row r="21" ht="12.75">
      <c r="B21" s="44" t="s">
        <v>25</v>
      </c>
    </row>
    <row r="22" ht="12.75">
      <c r="B22" s="44" t="s">
        <v>15</v>
      </c>
    </row>
    <row r="23" ht="12.75">
      <c r="B23" s="44" t="s">
        <v>63</v>
      </c>
    </row>
    <row r="24" ht="12.75">
      <c r="B24" s="44" t="s">
        <v>38</v>
      </c>
    </row>
  </sheetData>
  <hyperlinks>
    <hyperlink ref="B20" location="CPI!A1" display="CPI"/>
    <hyperlink ref="B21" location="'Real and nominal rates'!A1" display="Real and nominal rates"/>
    <hyperlink ref="B22" location="AWE!A1" display="Average weekly earnings"/>
    <hyperlink ref="B24" location="International!A1" display="International comparisons"/>
    <hyperlink ref="B23" location="'Mortgage burden'!A1" display="Mortgage burden model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7109375" style="0" customWidth="1"/>
  </cols>
  <sheetData>
    <row r="1" ht="15.75">
      <c r="A1" s="26" t="s">
        <v>18</v>
      </c>
    </row>
    <row r="2" ht="12.75">
      <c r="B2" s="27" t="s">
        <v>23</v>
      </c>
    </row>
    <row r="3" ht="7.5" customHeight="1"/>
    <row r="4" spans="2:4" ht="12.75">
      <c r="B4" s="32">
        <v>1960</v>
      </c>
      <c r="C4" s="32" t="s">
        <v>19</v>
      </c>
      <c r="D4" s="33">
        <v>13.49439</v>
      </c>
    </row>
    <row r="5" spans="3:4" ht="12.75">
      <c r="C5" t="s">
        <v>20</v>
      </c>
      <c r="D5" s="33">
        <v>13.74154</v>
      </c>
    </row>
    <row r="6" spans="3:4" ht="12.75">
      <c r="C6" t="s">
        <v>21</v>
      </c>
      <c r="D6" s="33">
        <v>13.88983</v>
      </c>
    </row>
    <row r="7" spans="3:4" ht="12.75">
      <c r="C7" t="s">
        <v>22</v>
      </c>
      <c r="D7" s="33">
        <v>13.98869</v>
      </c>
    </row>
    <row r="8" spans="2:4" ht="12.75">
      <c r="B8" s="32">
        <v>1961</v>
      </c>
      <c r="C8" s="32" t="s">
        <v>19</v>
      </c>
      <c r="D8" s="33">
        <v>14.08755</v>
      </c>
    </row>
    <row r="9" spans="3:4" ht="12.75">
      <c r="C9" t="s">
        <v>20</v>
      </c>
      <c r="D9" s="33">
        <v>14.18641</v>
      </c>
    </row>
    <row r="10" spans="3:4" ht="12.75">
      <c r="C10" t="s">
        <v>21</v>
      </c>
      <c r="D10" s="33">
        <v>14.13698</v>
      </c>
    </row>
    <row r="11" spans="3:4" ht="12.75">
      <c r="C11" t="s">
        <v>22</v>
      </c>
      <c r="D11" s="33">
        <v>14.08755</v>
      </c>
    </row>
    <row r="12" spans="2:4" ht="12.75">
      <c r="B12" s="32">
        <v>1962</v>
      </c>
      <c r="C12" s="32" t="s">
        <v>19</v>
      </c>
      <c r="D12" s="33">
        <v>14.08755</v>
      </c>
    </row>
    <row r="13" spans="3:4" ht="12.75">
      <c r="C13" t="s">
        <v>20</v>
      </c>
      <c r="D13" s="33">
        <v>14.08755</v>
      </c>
    </row>
    <row r="14" spans="3:4" ht="12.75">
      <c r="C14" t="s">
        <v>21</v>
      </c>
      <c r="D14" s="33">
        <v>14.08755</v>
      </c>
    </row>
    <row r="15" spans="3:4" ht="12.75">
      <c r="C15" t="s">
        <v>22</v>
      </c>
      <c r="D15" s="33">
        <v>14.13698</v>
      </c>
    </row>
    <row r="16" spans="2:4" ht="12.75">
      <c r="B16" s="32">
        <v>1963</v>
      </c>
      <c r="C16" s="32" t="s">
        <v>19</v>
      </c>
      <c r="D16" s="33">
        <v>14.13698</v>
      </c>
    </row>
    <row r="17" spans="3:4" ht="12.75">
      <c r="C17" t="s">
        <v>20</v>
      </c>
      <c r="D17" s="33">
        <v>14.13698</v>
      </c>
    </row>
    <row r="18" spans="3:4" ht="12.75">
      <c r="C18" t="s">
        <v>21</v>
      </c>
      <c r="D18" s="33">
        <v>14.18641</v>
      </c>
    </row>
    <row r="19" spans="3:4" ht="12.75">
      <c r="C19" t="s">
        <v>22</v>
      </c>
      <c r="D19" s="33">
        <v>14.18641</v>
      </c>
    </row>
    <row r="20" spans="2:4" ht="12.75">
      <c r="B20" s="32">
        <v>1964</v>
      </c>
      <c r="C20" s="32" t="s">
        <v>19</v>
      </c>
      <c r="D20" s="33">
        <v>14.28527</v>
      </c>
    </row>
    <row r="21" spans="3:4" ht="12.75">
      <c r="C21" t="s">
        <v>20</v>
      </c>
      <c r="D21" s="33">
        <v>14.38413</v>
      </c>
    </row>
    <row r="22" spans="3:4" ht="12.75">
      <c r="C22" t="s">
        <v>21</v>
      </c>
      <c r="D22" s="33">
        <v>14.58185</v>
      </c>
    </row>
    <row r="23" spans="3:4" ht="12.75">
      <c r="C23" t="s">
        <v>22</v>
      </c>
      <c r="D23" s="33">
        <v>14.73014</v>
      </c>
    </row>
    <row r="24" spans="2:4" ht="12.75">
      <c r="B24" s="32">
        <v>1965</v>
      </c>
      <c r="C24" s="32" t="s">
        <v>19</v>
      </c>
      <c r="D24" s="33">
        <v>14.829</v>
      </c>
    </row>
    <row r="25" spans="3:4" ht="12.75">
      <c r="C25" t="s">
        <v>20</v>
      </c>
      <c r="D25" s="33">
        <v>14.97729</v>
      </c>
    </row>
    <row r="26" spans="3:4" ht="12.75">
      <c r="C26" t="s">
        <v>21</v>
      </c>
      <c r="D26" s="33">
        <v>15.12558</v>
      </c>
    </row>
    <row r="27" spans="3:4" ht="12.75">
      <c r="C27" t="s">
        <v>22</v>
      </c>
      <c r="D27" s="33">
        <v>15.3233</v>
      </c>
    </row>
    <row r="28" spans="2:4" ht="12.75">
      <c r="B28" s="32">
        <v>1966</v>
      </c>
      <c r="C28" s="32" t="s">
        <v>19</v>
      </c>
      <c r="D28" s="33">
        <v>15.37273</v>
      </c>
    </row>
    <row r="29" spans="3:4" ht="12.75">
      <c r="C29" t="s">
        <v>20</v>
      </c>
      <c r="D29" s="33">
        <v>15.47159</v>
      </c>
    </row>
    <row r="30" spans="3:4" ht="12.75">
      <c r="C30" t="s">
        <v>21</v>
      </c>
      <c r="D30" s="33">
        <v>15.52102</v>
      </c>
    </row>
    <row r="31" spans="3:4" ht="12.75">
      <c r="C31" t="s">
        <v>22</v>
      </c>
      <c r="D31" s="33">
        <v>15.66931</v>
      </c>
    </row>
    <row r="32" spans="2:4" ht="12.75">
      <c r="B32" s="32">
        <v>1967</v>
      </c>
      <c r="C32" s="32" t="s">
        <v>19</v>
      </c>
      <c r="D32" s="33">
        <v>15.76817</v>
      </c>
    </row>
    <row r="33" spans="3:4" ht="12.75">
      <c r="C33" t="s">
        <v>20</v>
      </c>
      <c r="D33" s="33">
        <v>15.91646</v>
      </c>
    </row>
    <row r="34" spans="3:4" ht="12.75">
      <c r="C34" t="s">
        <v>21</v>
      </c>
      <c r="D34" s="33">
        <v>16.16361</v>
      </c>
    </row>
    <row r="35" spans="3:4" ht="12.75">
      <c r="C35" t="s">
        <v>22</v>
      </c>
      <c r="D35" s="33">
        <v>16.21304</v>
      </c>
    </row>
    <row r="36" spans="2:4" ht="12.75">
      <c r="B36" s="32">
        <v>1968</v>
      </c>
      <c r="C36" s="32" t="s">
        <v>19</v>
      </c>
      <c r="D36" s="33">
        <v>16.26247</v>
      </c>
    </row>
    <row r="37" spans="3:4" ht="12.75">
      <c r="C37" t="s">
        <v>20</v>
      </c>
      <c r="D37" s="33">
        <v>16.41076</v>
      </c>
    </row>
    <row r="38" spans="3:4" ht="12.75">
      <c r="C38" t="s">
        <v>21</v>
      </c>
      <c r="D38" s="33">
        <v>16.46019</v>
      </c>
    </row>
    <row r="39" spans="3:4" ht="12.75">
      <c r="C39" t="s">
        <v>22</v>
      </c>
      <c r="D39" s="33">
        <v>16.60848</v>
      </c>
    </row>
    <row r="40" spans="2:4" ht="12.75">
      <c r="B40" s="32">
        <v>1969</v>
      </c>
      <c r="C40" s="32" t="s">
        <v>19</v>
      </c>
      <c r="D40" s="33">
        <v>16.75677</v>
      </c>
    </row>
    <row r="41" spans="3:4" ht="12.75">
      <c r="C41" t="s">
        <v>20</v>
      </c>
      <c r="D41" s="33">
        <v>16.85563</v>
      </c>
    </row>
    <row r="42" spans="3:4" ht="12.75">
      <c r="C42" t="s">
        <v>21</v>
      </c>
      <c r="D42" s="33">
        <v>16.95449</v>
      </c>
    </row>
    <row r="43" spans="3:4" ht="12.75">
      <c r="C43" t="s">
        <v>22</v>
      </c>
      <c r="D43" s="33">
        <v>17.10278</v>
      </c>
    </row>
    <row r="44" spans="2:4" ht="12.75">
      <c r="B44" s="32">
        <v>1970</v>
      </c>
      <c r="C44" s="32" t="s">
        <v>19</v>
      </c>
      <c r="D44" s="33">
        <v>17.25107</v>
      </c>
    </row>
    <row r="45" spans="3:4" ht="12.75">
      <c r="C45" t="s">
        <v>20</v>
      </c>
      <c r="D45" s="33">
        <v>17.49822</v>
      </c>
    </row>
    <row r="46" spans="3:4" ht="12.75">
      <c r="C46" t="s">
        <v>21</v>
      </c>
      <c r="D46" s="33">
        <v>17.59708</v>
      </c>
    </row>
    <row r="47" spans="3:4" ht="12.75">
      <c r="C47" t="s">
        <v>22</v>
      </c>
      <c r="D47" s="33">
        <v>17.94309</v>
      </c>
    </row>
    <row r="48" spans="2:4" ht="12.75">
      <c r="B48" s="32">
        <v>1971</v>
      </c>
      <c r="C48" s="32" t="s">
        <v>19</v>
      </c>
      <c r="D48" s="33">
        <v>18.14081</v>
      </c>
    </row>
    <row r="49" spans="3:4" ht="12.75">
      <c r="C49" t="s">
        <v>20</v>
      </c>
      <c r="D49" s="33">
        <v>18.43739</v>
      </c>
    </row>
    <row r="50" spans="3:4" ht="12.75">
      <c r="C50" t="s">
        <v>21</v>
      </c>
      <c r="D50" s="33">
        <v>18.7834</v>
      </c>
    </row>
    <row r="51" spans="3:4" ht="12.75">
      <c r="C51" t="s">
        <v>22</v>
      </c>
      <c r="D51" s="33">
        <v>19.22827</v>
      </c>
    </row>
    <row r="52" spans="2:4" ht="12.75">
      <c r="B52" s="32">
        <v>1972</v>
      </c>
      <c r="C52" s="32" t="s">
        <v>19</v>
      </c>
      <c r="D52" s="33">
        <v>19.42599</v>
      </c>
    </row>
    <row r="53" spans="3:4" ht="12.75">
      <c r="C53" t="s">
        <v>20</v>
      </c>
      <c r="D53" s="33">
        <v>19.57428</v>
      </c>
    </row>
    <row r="54" spans="3:4" ht="12.75">
      <c r="C54" t="s">
        <v>21</v>
      </c>
      <c r="D54" s="33">
        <v>19.87086</v>
      </c>
    </row>
    <row r="55" spans="3:4" ht="12.75">
      <c r="C55" t="s">
        <v>22</v>
      </c>
      <c r="D55" s="33">
        <v>20.06858</v>
      </c>
    </row>
    <row r="56" spans="2:4" ht="12.75">
      <c r="B56" s="32">
        <v>1973</v>
      </c>
      <c r="C56" s="32" t="s">
        <v>19</v>
      </c>
      <c r="D56" s="33">
        <v>20.51345</v>
      </c>
    </row>
    <row r="57" spans="3:4" ht="12.75">
      <c r="C57" t="s">
        <v>20</v>
      </c>
      <c r="D57" s="33">
        <v>21.20547</v>
      </c>
    </row>
    <row r="58" spans="3:4" ht="12.75">
      <c r="C58" t="s">
        <v>21</v>
      </c>
      <c r="D58" s="33">
        <v>21.94692</v>
      </c>
    </row>
    <row r="59" spans="3:4" ht="12.75">
      <c r="C59" t="s">
        <v>22</v>
      </c>
      <c r="D59" s="33">
        <v>22.7378</v>
      </c>
    </row>
    <row r="60" spans="2:4" ht="12.75">
      <c r="B60" s="32">
        <v>1974</v>
      </c>
      <c r="C60" s="32" t="s">
        <v>19</v>
      </c>
      <c r="D60" s="33">
        <v>23.28153</v>
      </c>
    </row>
    <row r="61" spans="3:4" ht="12.75">
      <c r="C61" t="s">
        <v>20</v>
      </c>
      <c r="D61" s="33">
        <v>24.27013</v>
      </c>
    </row>
    <row r="62" spans="3:4" ht="12.75">
      <c r="C62" t="s">
        <v>21</v>
      </c>
      <c r="D62" s="33">
        <v>25.50588</v>
      </c>
    </row>
    <row r="63" spans="3:4" ht="12.75">
      <c r="C63" t="s">
        <v>22</v>
      </c>
      <c r="D63" s="33">
        <v>26.44505</v>
      </c>
    </row>
    <row r="64" spans="2:4" ht="12.75">
      <c r="B64" s="32">
        <v>1975</v>
      </c>
      <c r="C64" s="32" t="s">
        <v>19</v>
      </c>
      <c r="D64" s="33">
        <v>27.38422</v>
      </c>
    </row>
    <row r="65" spans="3:4" ht="12.75">
      <c r="C65" t="s">
        <v>20</v>
      </c>
      <c r="D65" s="33">
        <v>28.37282</v>
      </c>
    </row>
    <row r="66" spans="3:4" ht="12.75">
      <c r="C66" t="s">
        <v>21</v>
      </c>
      <c r="D66" s="33">
        <v>28.57054</v>
      </c>
    </row>
    <row r="67" spans="3:4" ht="12.75">
      <c r="C67" t="s">
        <v>22</v>
      </c>
      <c r="D67" s="33">
        <v>30.1523</v>
      </c>
    </row>
    <row r="68" spans="2:4" ht="12.75">
      <c r="B68" s="32">
        <v>1976</v>
      </c>
      <c r="C68" s="32" t="s">
        <v>19</v>
      </c>
      <c r="D68" s="33">
        <v>31.04204</v>
      </c>
    </row>
    <row r="69" spans="3:4" ht="12.75">
      <c r="C69" t="s">
        <v>20</v>
      </c>
      <c r="D69" s="33">
        <v>31.83292</v>
      </c>
    </row>
    <row r="70" spans="3:4" ht="12.75">
      <c r="C70" t="s">
        <v>21</v>
      </c>
      <c r="D70" s="33">
        <v>32.57437</v>
      </c>
    </row>
    <row r="71" spans="3:4" ht="12.75">
      <c r="C71" t="s">
        <v>22</v>
      </c>
      <c r="D71" s="33">
        <v>34.50214</v>
      </c>
    </row>
    <row r="72" spans="2:4" ht="12.75">
      <c r="B72" s="32">
        <v>1977</v>
      </c>
      <c r="C72" s="32" t="s">
        <v>19</v>
      </c>
      <c r="D72" s="33">
        <v>35.29302</v>
      </c>
    </row>
    <row r="73" spans="3:4" ht="12.75">
      <c r="C73" t="s">
        <v>20</v>
      </c>
      <c r="D73" s="33">
        <v>36.13333</v>
      </c>
    </row>
    <row r="74" spans="3:4" ht="12.75">
      <c r="C74" t="s">
        <v>21</v>
      </c>
      <c r="D74" s="33">
        <v>36.82535</v>
      </c>
    </row>
    <row r="75" spans="3:4" ht="12.75">
      <c r="C75" t="s">
        <v>22</v>
      </c>
      <c r="D75" s="33">
        <v>37.71509</v>
      </c>
    </row>
    <row r="76" spans="2:4" ht="12.75">
      <c r="B76" s="32">
        <v>1978</v>
      </c>
      <c r="C76" s="32" t="s">
        <v>19</v>
      </c>
      <c r="D76" s="33">
        <v>38.20939</v>
      </c>
    </row>
    <row r="77" spans="3:4" ht="12.75">
      <c r="C77" t="s">
        <v>20</v>
      </c>
      <c r="D77" s="33">
        <v>38.95084</v>
      </c>
    </row>
    <row r="78" spans="3:4" ht="12.75">
      <c r="C78" t="s">
        <v>21</v>
      </c>
      <c r="D78" s="33">
        <v>39.74172</v>
      </c>
    </row>
    <row r="79" spans="3:4" ht="12.75">
      <c r="C79" t="s">
        <v>22</v>
      </c>
      <c r="D79" s="33">
        <v>40.63146</v>
      </c>
    </row>
    <row r="80" spans="2:4" ht="12.75">
      <c r="B80" s="32">
        <v>1979</v>
      </c>
      <c r="C80" s="32" t="s">
        <v>19</v>
      </c>
      <c r="D80" s="33">
        <v>41.32348</v>
      </c>
    </row>
    <row r="81" spans="3:4" ht="12.75">
      <c r="C81" t="s">
        <v>20</v>
      </c>
      <c r="D81" s="33">
        <v>42.41094</v>
      </c>
    </row>
    <row r="82" spans="3:4" ht="12.75">
      <c r="C82" t="s">
        <v>21</v>
      </c>
      <c r="D82" s="33">
        <v>43.39954</v>
      </c>
    </row>
    <row r="83" spans="3:4" ht="12.75">
      <c r="C83" t="s">
        <v>22</v>
      </c>
      <c r="D83" s="33">
        <v>44.68472</v>
      </c>
    </row>
    <row r="84" spans="2:4" ht="12.75">
      <c r="B84" s="32">
        <v>1980</v>
      </c>
      <c r="C84" s="32" t="s">
        <v>19</v>
      </c>
      <c r="D84" s="33">
        <v>45.67332</v>
      </c>
    </row>
    <row r="85" spans="3:4" ht="12.75">
      <c r="C85" t="s">
        <v>20</v>
      </c>
      <c r="D85" s="33">
        <v>46.9585</v>
      </c>
    </row>
    <row r="86" spans="3:4" ht="12.75">
      <c r="C86" t="s">
        <v>21</v>
      </c>
      <c r="D86" s="33">
        <v>47.84824</v>
      </c>
    </row>
    <row r="87" spans="3:4" ht="12.75">
      <c r="C87" t="s">
        <v>22</v>
      </c>
      <c r="D87" s="33">
        <v>48.83684</v>
      </c>
    </row>
    <row r="88" spans="2:4" ht="12.75">
      <c r="B88" s="32">
        <v>1981</v>
      </c>
      <c r="C88" s="32" t="s">
        <v>19</v>
      </c>
      <c r="D88" s="33">
        <v>49.97373</v>
      </c>
    </row>
    <row r="89" spans="3:4" ht="12.75">
      <c r="C89" t="s">
        <v>20</v>
      </c>
      <c r="D89" s="33">
        <v>51.11062</v>
      </c>
    </row>
    <row r="90" spans="3:4" ht="12.75">
      <c r="C90" t="s">
        <v>21</v>
      </c>
      <c r="D90" s="33">
        <v>52.14865</v>
      </c>
    </row>
    <row r="91" spans="3:4" ht="12.75">
      <c r="C91" t="s">
        <v>22</v>
      </c>
      <c r="D91" s="33">
        <v>54.32357</v>
      </c>
    </row>
    <row r="92" spans="2:4" ht="12.75">
      <c r="B92" s="32">
        <v>1982</v>
      </c>
      <c r="C92" s="32" t="s">
        <v>19</v>
      </c>
      <c r="D92" s="33">
        <v>55.26274</v>
      </c>
    </row>
    <row r="93" spans="3:4" ht="12.75">
      <c r="C93" t="s">
        <v>20</v>
      </c>
      <c r="D93" s="33">
        <v>56.59735</v>
      </c>
    </row>
    <row r="94" spans="3:4" ht="12.75">
      <c r="C94" t="s">
        <v>21</v>
      </c>
      <c r="D94" s="33">
        <v>58.57455</v>
      </c>
    </row>
    <row r="95" spans="3:4" ht="12.75">
      <c r="C95" t="s">
        <v>22</v>
      </c>
      <c r="D95" s="33">
        <v>60.25517</v>
      </c>
    </row>
    <row r="96" spans="2:4" ht="12.75">
      <c r="B96" s="32">
        <v>1983</v>
      </c>
      <c r="C96" s="32" t="s">
        <v>19</v>
      </c>
      <c r="D96" s="33">
        <v>61.58978</v>
      </c>
    </row>
    <row r="97" spans="3:4" ht="12.75">
      <c r="C97" t="s">
        <v>20</v>
      </c>
      <c r="D97" s="33">
        <v>62.92439</v>
      </c>
    </row>
    <row r="98" spans="3:4" ht="12.75">
      <c r="C98" t="s">
        <v>21</v>
      </c>
      <c r="D98" s="33">
        <v>64.01185</v>
      </c>
    </row>
    <row r="99" spans="3:4" ht="12.75">
      <c r="C99" t="s">
        <v>22</v>
      </c>
      <c r="D99" s="33">
        <v>65.49475</v>
      </c>
    </row>
    <row r="100" spans="2:4" ht="12.75">
      <c r="B100" s="32">
        <v>1984</v>
      </c>
      <c r="C100" s="32" t="s">
        <v>19</v>
      </c>
      <c r="D100" s="33">
        <v>65.2476</v>
      </c>
    </row>
    <row r="101" spans="3:4" ht="12.75">
      <c r="C101" t="s">
        <v>20</v>
      </c>
      <c r="D101" s="33">
        <v>65.34646</v>
      </c>
    </row>
    <row r="102" spans="3:4" ht="12.75">
      <c r="C102" t="s">
        <v>21</v>
      </c>
      <c r="D102" s="33">
        <v>66.2362</v>
      </c>
    </row>
    <row r="103" spans="3:4" ht="12.75">
      <c r="C103" t="s">
        <v>22</v>
      </c>
      <c r="D103" s="33">
        <v>67.12594</v>
      </c>
    </row>
    <row r="104" spans="2:4" ht="12.75">
      <c r="B104" s="32">
        <v>1985</v>
      </c>
      <c r="C104" s="32" t="s">
        <v>19</v>
      </c>
      <c r="D104" s="33">
        <v>68.11454</v>
      </c>
    </row>
    <row r="105" spans="3:4" ht="12.75">
      <c r="C105" t="s">
        <v>20</v>
      </c>
      <c r="D105" s="33">
        <v>69.74573</v>
      </c>
    </row>
    <row r="106" spans="3:4" ht="12.75">
      <c r="C106" t="s">
        <v>21</v>
      </c>
      <c r="D106" s="33">
        <v>71.27806</v>
      </c>
    </row>
    <row r="107" spans="3:4" ht="12.75">
      <c r="C107" t="s">
        <v>22</v>
      </c>
      <c r="D107" s="33">
        <v>72.71153</v>
      </c>
    </row>
    <row r="108" spans="2:4" ht="12.75">
      <c r="B108" s="32">
        <v>1986</v>
      </c>
      <c r="C108" s="32" t="s">
        <v>19</v>
      </c>
      <c r="D108" s="33">
        <v>74.39215</v>
      </c>
    </row>
    <row r="109" spans="3:4" ht="12.75">
      <c r="C109" t="s">
        <v>20</v>
      </c>
      <c r="D109" s="33">
        <v>75.6279</v>
      </c>
    </row>
    <row r="110" spans="3:4" ht="12.75">
      <c r="C110" t="s">
        <v>21</v>
      </c>
      <c r="D110" s="33">
        <v>77.6051</v>
      </c>
    </row>
    <row r="111" spans="3:4" ht="12.75">
      <c r="C111" t="s">
        <v>22</v>
      </c>
      <c r="D111" s="33">
        <v>79.82945</v>
      </c>
    </row>
    <row r="112" spans="2:4" ht="12.75">
      <c r="B112" s="32">
        <v>1987</v>
      </c>
      <c r="C112" s="32" t="s">
        <v>19</v>
      </c>
      <c r="D112" s="33">
        <v>81.41121</v>
      </c>
    </row>
    <row r="113" spans="3:4" ht="12.75">
      <c r="C113" t="s">
        <v>20</v>
      </c>
      <c r="D113" s="33">
        <v>82.64696</v>
      </c>
    </row>
    <row r="114" spans="3:4" ht="12.75">
      <c r="C114" t="s">
        <v>21</v>
      </c>
      <c r="D114" s="33">
        <v>84.031</v>
      </c>
    </row>
    <row r="115" spans="3:4" ht="12.75">
      <c r="C115" t="s">
        <v>22</v>
      </c>
      <c r="D115" s="33">
        <v>85.46447</v>
      </c>
    </row>
    <row r="116" spans="2:4" ht="12.75">
      <c r="B116" s="32">
        <v>1988</v>
      </c>
      <c r="C116" s="32" t="s">
        <v>19</v>
      </c>
      <c r="D116" s="33">
        <v>86.9968</v>
      </c>
    </row>
    <row r="117" spans="3:4" ht="12.75">
      <c r="C117" t="s">
        <v>20</v>
      </c>
      <c r="D117" s="33">
        <v>88.4797</v>
      </c>
    </row>
    <row r="118" spans="3:4" ht="12.75">
      <c r="C118" t="s">
        <v>21</v>
      </c>
      <c r="D118" s="33">
        <v>90.16032</v>
      </c>
    </row>
    <row r="119" spans="3:4" ht="12.75">
      <c r="C119" t="s">
        <v>22</v>
      </c>
      <c r="D119" s="33">
        <v>92.03866</v>
      </c>
    </row>
    <row r="120" spans="2:4" ht="12.75">
      <c r="B120" s="32">
        <v>1989</v>
      </c>
      <c r="C120" s="32" t="s">
        <v>19</v>
      </c>
      <c r="D120" s="33">
        <v>92.9284</v>
      </c>
    </row>
    <row r="121" spans="3:4" ht="12.75">
      <c r="C121" t="s">
        <v>20</v>
      </c>
      <c r="D121" s="33">
        <v>95.20218</v>
      </c>
    </row>
    <row r="122" spans="3:4" ht="12.75">
      <c r="C122" t="s">
        <v>21</v>
      </c>
      <c r="D122" s="33">
        <v>97.3771</v>
      </c>
    </row>
    <row r="123" spans="3:4" ht="12.75">
      <c r="C123" t="s">
        <v>22</v>
      </c>
      <c r="D123" s="33">
        <v>99.20601</v>
      </c>
    </row>
    <row r="124" spans="2:4" ht="12.75">
      <c r="B124" s="32">
        <v>1990</v>
      </c>
      <c r="C124" s="32" t="s">
        <v>19</v>
      </c>
      <c r="D124" s="33">
        <v>100.88663</v>
      </c>
    </row>
    <row r="125" spans="3:4" ht="12.75">
      <c r="C125" t="s">
        <v>20</v>
      </c>
      <c r="D125" s="33">
        <v>102.51782</v>
      </c>
    </row>
    <row r="126" spans="3:4" ht="12.75">
      <c r="C126" t="s">
        <v>21</v>
      </c>
      <c r="D126" s="33">
        <v>103.25927</v>
      </c>
    </row>
    <row r="127" spans="3:4" ht="12.75">
      <c r="C127" t="s">
        <v>22</v>
      </c>
      <c r="D127" s="33">
        <v>106.02735</v>
      </c>
    </row>
    <row r="128" spans="2:4" ht="12.75">
      <c r="B128" s="32">
        <v>1991</v>
      </c>
      <c r="C128" s="32" t="s">
        <v>19</v>
      </c>
      <c r="D128" s="33">
        <v>105.82963</v>
      </c>
    </row>
    <row r="129" spans="3:4" ht="12.75">
      <c r="C129" t="s">
        <v>20</v>
      </c>
      <c r="D129" s="33">
        <v>105.97792</v>
      </c>
    </row>
    <row r="130" spans="3:4" ht="12.75">
      <c r="C130" t="s">
        <v>21</v>
      </c>
      <c r="D130" s="33">
        <v>106.62051</v>
      </c>
    </row>
    <row r="131" spans="3:4" ht="12.75">
      <c r="C131" t="s">
        <v>22</v>
      </c>
      <c r="D131" s="33">
        <v>107.60911</v>
      </c>
    </row>
    <row r="132" spans="2:4" ht="12.75">
      <c r="B132" s="32">
        <v>1992</v>
      </c>
      <c r="C132" s="32" t="s">
        <v>19</v>
      </c>
      <c r="D132" s="33">
        <v>107.6</v>
      </c>
    </row>
    <row r="133" spans="3:4" ht="12.75">
      <c r="C133" t="s">
        <v>20</v>
      </c>
      <c r="D133" s="33">
        <v>107.3</v>
      </c>
    </row>
    <row r="134" spans="3:4" ht="12.75">
      <c r="C134" t="s">
        <v>21</v>
      </c>
      <c r="D134" s="33">
        <v>107.4</v>
      </c>
    </row>
    <row r="135" spans="3:4" ht="12.75">
      <c r="C135" t="s">
        <v>22</v>
      </c>
      <c r="D135" s="34">
        <v>107.9</v>
      </c>
    </row>
    <row r="136" spans="2:4" ht="12.75">
      <c r="B136">
        <v>1993</v>
      </c>
      <c r="C136" s="32" t="s">
        <v>19</v>
      </c>
      <c r="D136" s="34">
        <v>108.9</v>
      </c>
    </row>
    <row r="137" spans="3:4" ht="12.75">
      <c r="C137" t="s">
        <v>20</v>
      </c>
      <c r="D137" s="34">
        <v>109.3</v>
      </c>
    </row>
    <row r="138" spans="3:4" ht="12.75">
      <c r="C138" t="s">
        <v>21</v>
      </c>
      <c r="D138" s="34">
        <v>109.8</v>
      </c>
    </row>
    <row r="139" spans="3:4" ht="12.75">
      <c r="C139" t="s">
        <v>22</v>
      </c>
      <c r="D139" s="34">
        <v>110</v>
      </c>
    </row>
    <row r="140" spans="2:4" ht="12.75">
      <c r="B140">
        <v>1994</v>
      </c>
      <c r="C140" s="32" t="s">
        <v>19</v>
      </c>
      <c r="D140" s="34">
        <v>110.4</v>
      </c>
    </row>
    <row r="141" spans="3:4" ht="12.75">
      <c r="C141" t="s">
        <v>20</v>
      </c>
      <c r="D141" s="34">
        <v>111.2</v>
      </c>
    </row>
    <row r="142" spans="3:4" ht="12.75">
      <c r="C142" t="s">
        <v>21</v>
      </c>
      <c r="D142" s="34">
        <v>111.9</v>
      </c>
    </row>
    <row r="143" spans="3:4" ht="12.75">
      <c r="C143" t="s">
        <v>22</v>
      </c>
      <c r="D143" s="34">
        <v>112.8</v>
      </c>
    </row>
    <row r="144" spans="2:4" ht="12.75">
      <c r="B144">
        <v>1995</v>
      </c>
      <c r="C144" s="32" t="s">
        <v>19</v>
      </c>
      <c r="D144" s="34">
        <v>114.7</v>
      </c>
    </row>
    <row r="145" spans="3:4" ht="12.75">
      <c r="C145" t="s">
        <v>20</v>
      </c>
      <c r="D145" s="34">
        <v>116.2</v>
      </c>
    </row>
    <row r="146" spans="3:4" ht="12.75">
      <c r="C146" t="s">
        <v>21</v>
      </c>
      <c r="D146" s="34">
        <v>117.6</v>
      </c>
    </row>
    <row r="147" spans="3:4" ht="12.75">
      <c r="C147" t="s">
        <v>22</v>
      </c>
      <c r="D147" s="35">
        <v>118.5</v>
      </c>
    </row>
    <row r="148" spans="2:4" ht="12.75">
      <c r="B148">
        <v>1996</v>
      </c>
      <c r="C148" s="32" t="s">
        <v>19</v>
      </c>
      <c r="D148" s="35">
        <v>119</v>
      </c>
    </row>
    <row r="149" spans="3:4" ht="12.75">
      <c r="C149" t="s">
        <v>20</v>
      </c>
      <c r="D149" s="35">
        <v>119.8</v>
      </c>
    </row>
    <row r="150" spans="3:4" ht="12.75">
      <c r="C150" t="s">
        <v>21</v>
      </c>
      <c r="D150" s="35">
        <v>120.1</v>
      </c>
    </row>
    <row r="151" spans="3:4" ht="12.75">
      <c r="C151" t="s">
        <v>22</v>
      </c>
      <c r="D151" s="35">
        <v>120.3</v>
      </c>
    </row>
    <row r="152" spans="2:4" ht="12.75">
      <c r="B152">
        <v>1997</v>
      </c>
      <c r="C152" s="32" t="s">
        <v>19</v>
      </c>
      <c r="D152" s="35">
        <v>120.5</v>
      </c>
    </row>
    <row r="153" spans="3:4" ht="12.75">
      <c r="C153" t="s">
        <v>20</v>
      </c>
      <c r="D153" s="35">
        <v>120.2</v>
      </c>
    </row>
    <row r="154" spans="3:4" ht="12.75">
      <c r="C154" t="s">
        <v>21</v>
      </c>
      <c r="D154" s="35">
        <v>119.7</v>
      </c>
    </row>
    <row r="155" spans="3:4" ht="12.75">
      <c r="C155" t="s">
        <v>22</v>
      </c>
      <c r="D155" s="35">
        <v>120</v>
      </c>
    </row>
    <row r="156" spans="2:4" ht="12.75">
      <c r="B156">
        <v>1998</v>
      </c>
      <c r="C156" s="32" t="s">
        <v>19</v>
      </c>
      <c r="D156" s="35">
        <v>120.3</v>
      </c>
    </row>
    <row r="157" spans="3:4" ht="12.75">
      <c r="C157" t="s">
        <v>20</v>
      </c>
      <c r="D157" s="35">
        <v>121</v>
      </c>
    </row>
    <row r="158" spans="3:4" ht="12.75">
      <c r="C158" t="s">
        <v>21</v>
      </c>
      <c r="D158">
        <v>121.3</v>
      </c>
    </row>
    <row r="159" spans="3:4" ht="12.75">
      <c r="C159" t="s">
        <v>22</v>
      </c>
      <c r="D159">
        <v>121.9</v>
      </c>
    </row>
    <row r="160" spans="2:4" ht="12.75">
      <c r="B160">
        <v>1999</v>
      </c>
      <c r="C160" s="32" t="s">
        <v>19</v>
      </c>
      <c r="D160">
        <v>121.8</v>
      </c>
    </row>
    <row r="161" spans="3:4" ht="12.75">
      <c r="C161" t="s">
        <v>20</v>
      </c>
      <c r="D161">
        <v>122.3</v>
      </c>
    </row>
    <row r="162" spans="3:4" ht="12.75">
      <c r="C162" t="s">
        <v>21</v>
      </c>
      <c r="D162">
        <v>123.4</v>
      </c>
    </row>
    <row r="163" spans="3:4" ht="12.75">
      <c r="C163" t="s">
        <v>22</v>
      </c>
      <c r="D163">
        <v>124.1</v>
      </c>
    </row>
    <row r="164" spans="2:4" ht="12.75">
      <c r="B164" s="36">
        <v>2000</v>
      </c>
      <c r="C164" s="32" t="s">
        <v>19</v>
      </c>
      <c r="D164">
        <v>125.2</v>
      </c>
    </row>
    <row r="165" spans="2:4" ht="12.75">
      <c r="B165" s="36"/>
      <c r="C165" t="s">
        <v>20</v>
      </c>
      <c r="D165">
        <v>126.2</v>
      </c>
    </row>
    <row r="166" spans="3:4" ht="12.75">
      <c r="C166" t="s">
        <v>21</v>
      </c>
      <c r="D166">
        <v>130.9</v>
      </c>
    </row>
    <row r="167" spans="3:4" ht="12.75">
      <c r="C167" t="s">
        <v>22</v>
      </c>
      <c r="D167">
        <v>131.3</v>
      </c>
    </row>
    <row r="168" spans="2:4" ht="12.75">
      <c r="B168" s="36">
        <v>2001</v>
      </c>
      <c r="C168" s="32" t="s">
        <v>19</v>
      </c>
      <c r="D168">
        <v>132.7</v>
      </c>
    </row>
    <row r="169" spans="3:4" ht="12.75">
      <c r="C169" t="s">
        <v>20</v>
      </c>
      <c r="D169">
        <v>133.8</v>
      </c>
    </row>
    <row r="170" spans="3:4" ht="12.75">
      <c r="C170" t="s">
        <v>21</v>
      </c>
      <c r="D170">
        <v>134.2</v>
      </c>
    </row>
    <row r="171" spans="3:4" ht="12.75">
      <c r="C171" t="s">
        <v>22</v>
      </c>
      <c r="D171">
        <v>135.4</v>
      </c>
    </row>
    <row r="172" spans="2:4" ht="12.75">
      <c r="B172" s="36">
        <v>2002</v>
      </c>
      <c r="C172" s="32" t="s">
        <v>19</v>
      </c>
      <c r="D172">
        <v>136.6</v>
      </c>
    </row>
    <row r="173" spans="3:4" ht="12.75">
      <c r="C173" t="s">
        <v>20</v>
      </c>
      <c r="D173">
        <v>137.6</v>
      </c>
    </row>
    <row r="174" spans="3:4" ht="12.75">
      <c r="C174" t="s">
        <v>21</v>
      </c>
      <c r="D174">
        <v>138.5</v>
      </c>
    </row>
    <row r="175" spans="3:4" ht="12.75">
      <c r="C175" t="s">
        <v>22</v>
      </c>
      <c r="D175">
        <v>139.5</v>
      </c>
    </row>
    <row r="176" spans="2:4" ht="12.75">
      <c r="B176" s="36">
        <v>2003</v>
      </c>
      <c r="C176" s="32" t="s">
        <v>19</v>
      </c>
      <c r="D176">
        <v>141.3</v>
      </c>
    </row>
    <row r="177" spans="3:4" ht="12.75">
      <c r="C177" t="s">
        <v>20</v>
      </c>
      <c r="D177">
        <v>141.3</v>
      </c>
    </row>
    <row r="178" spans="3:4" ht="12.75">
      <c r="C178" t="s">
        <v>21</v>
      </c>
      <c r="D178">
        <v>142.1</v>
      </c>
    </row>
    <row r="179" spans="3:4" ht="12.75">
      <c r="C179" t="s">
        <v>22</v>
      </c>
      <c r="D179">
        <v>142.8</v>
      </c>
    </row>
    <row r="180" spans="2:4" ht="12.75">
      <c r="B180" s="36">
        <v>2004</v>
      </c>
      <c r="C180" s="32" t="s">
        <v>19</v>
      </c>
      <c r="D180">
        <v>144.1</v>
      </c>
    </row>
    <row r="181" spans="3:4" ht="12.75">
      <c r="C181" t="s">
        <v>20</v>
      </c>
      <c r="D181">
        <v>144.8</v>
      </c>
    </row>
    <row r="182" spans="3:4" ht="12.75">
      <c r="C182" t="s">
        <v>21</v>
      </c>
      <c r="D182">
        <v>145.4</v>
      </c>
    </row>
    <row r="183" spans="3:4" ht="12.75">
      <c r="C183" t="s">
        <v>22</v>
      </c>
      <c r="D183">
        <v>146.5</v>
      </c>
    </row>
    <row r="184" spans="2:4" ht="12.75">
      <c r="B184" s="36">
        <v>2005</v>
      </c>
      <c r="C184" s="32" t="s">
        <v>19</v>
      </c>
      <c r="D184">
        <v>147.5</v>
      </c>
    </row>
    <row r="185" spans="3:4" ht="12.75">
      <c r="C185" t="s">
        <v>20</v>
      </c>
      <c r="D185">
        <v>148.4</v>
      </c>
    </row>
    <row r="186" spans="3:4" ht="12.75">
      <c r="C186" t="s">
        <v>21</v>
      </c>
      <c r="D186">
        <v>149.8</v>
      </c>
    </row>
    <row r="187" spans="3:4" ht="12.75">
      <c r="C187" t="s">
        <v>22</v>
      </c>
      <c r="D187">
        <v>150.6</v>
      </c>
    </row>
    <row r="188" spans="2:4" ht="12.75">
      <c r="B188" s="36">
        <v>2006</v>
      </c>
      <c r="C188" s="32" t="s">
        <v>19</v>
      </c>
      <c r="D188">
        <v>151.9</v>
      </c>
    </row>
    <row r="189" spans="3:4" ht="12.75">
      <c r="C189" t="s">
        <v>20</v>
      </c>
      <c r="D189">
        <v>154.3</v>
      </c>
    </row>
    <row r="190" spans="3:4" ht="12.75">
      <c r="C190" t="s">
        <v>21</v>
      </c>
      <c r="D190">
        <v>155.7</v>
      </c>
    </row>
    <row r="191" spans="3:4" ht="12.75">
      <c r="C191" t="s">
        <v>22</v>
      </c>
      <c r="D191">
        <v>155.5</v>
      </c>
    </row>
    <row r="192" spans="2:4" ht="12.75">
      <c r="B192" s="36">
        <v>2007</v>
      </c>
      <c r="C192" s="32" t="s">
        <v>19</v>
      </c>
      <c r="D192">
        <v>155.6</v>
      </c>
    </row>
    <row r="196" ht="12.75">
      <c r="C196" s="32"/>
    </row>
    <row r="200" ht="12.75">
      <c r="C200" s="3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5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" customWidth="1"/>
    <col min="2" max="4" width="12.7109375" style="1" customWidth="1"/>
    <col min="5" max="5" width="12.7109375" style="1" hidden="1" customWidth="1"/>
    <col min="6" max="12" width="0" style="1" hidden="1" customWidth="1"/>
    <col min="13" max="27" width="9.140625" style="1" customWidth="1"/>
    <col min="28" max="28" width="9.8515625" style="1" bestFit="1" customWidth="1"/>
    <col min="29" max="16384" width="9.140625" style="1" customWidth="1"/>
  </cols>
  <sheetData>
    <row r="1" spans="1:5" ht="15.75">
      <c r="A1" s="16" t="s">
        <v>1</v>
      </c>
      <c r="E1" s="2"/>
    </row>
    <row r="2" spans="1:5" ht="3" customHeight="1">
      <c r="A2" s="16"/>
      <c r="E2" s="2"/>
    </row>
    <row r="3" spans="1:8" s="17" customFormat="1" ht="36.75" customHeight="1">
      <c r="A3" s="23"/>
      <c r="B3" s="24" t="s">
        <v>2</v>
      </c>
      <c r="C3" s="24" t="s">
        <v>3</v>
      </c>
      <c r="D3" s="24" t="s">
        <v>37</v>
      </c>
      <c r="E3" s="18"/>
      <c r="F3" s="18" t="s">
        <v>2</v>
      </c>
      <c r="G3" s="18" t="s">
        <v>5</v>
      </c>
      <c r="H3" s="18" t="s">
        <v>4</v>
      </c>
    </row>
    <row r="4" spans="1:15" s="17" customFormat="1" ht="12.75">
      <c r="A4" s="19">
        <v>29221</v>
      </c>
      <c r="B4" s="20">
        <v>0.105</v>
      </c>
      <c r="C4" s="21">
        <v>0.09125</v>
      </c>
      <c r="D4" s="20">
        <f aca="true" t="shared" si="0" ref="D4:D67">((1+C4)/(1+B4)-1)</f>
        <v>-0.012443438914027105</v>
      </c>
      <c r="E4" s="19">
        <v>29221</v>
      </c>
      <c r="F4" s="17">
        <f aca="true" t="shared" si="1" ref="F4:F67">B4*100</f>
        <v>10.5</v>
      </c>
      <c r="G4" s="17">
        <f aca="true" t="shared" si="2" ref="G4:G67">C4*100</f>
        <v>9.125</v>
      </c>
      <c r="H4" s="17">
        <f aca="true" t="shared" si="3" ref="H4:H67">D4*100</f>
        <v>-1.2443438914027105</v>
      </c>
      <c r="K4" s="22">
        <f aca="true" t="shared" si="4" ref="K4:K67">100*C4</f>
        <v>9.125</v>
      </c>
      <c r="L4" s="22">
        <f aca="true" t="shared" si="5" ref="L4:L67">100*D4</f>
        <v>-1.2443438914027105</v>
      </c>
      <c r="O4" s="14"/>
    </row>
    <row r="5" spans="1:15" ht="12.75">
      <c r="A5" s="3">
        <v>29252</v>
      </c>
      <c r="B5" s="4">
        <v>0.105</v>
      </c>
      <c r="C5" s="5">
        <v>0.09125</v>
      </c>
      <c r="D5" s="4">
        <f t="shared" si="0"/>
        <v>-0.012443438914027105</v>
      </c>
      <c r="E5" s="3">
        <v>29252</v>
      </c>
      <c r="F5" s="1">
        <f t="shared" si="1"/>
        <v>10.5</v>
      </c>
      <c r="G5" s="1">
        <f t="shared" si="2"/>
        <v>9.125</v>
      </c>
      <c r="H5" s="1">
        <f t="shared" si="3"/>
        <v>-1.2443438914027105</v>
      </c>
      <c r="K5" s="6">
        <f t="shared" si="4"/>
        <v>9.125</v>
      </c>
      <c r="L5" s="6">
        <f t="shared" si="5"/>
        <v>-1.2443438914027105</v>
      </c>
      <c r="O5" s="7"/>
    </row>
    <row r="6" spans="1:15" ht="12.75">
      <c r="A6" s="3">
        <v>29281</v>
      </c>
      <c r="B6" s="4">
        <v>0.105</v>
      </c>
      <c r="C6" s="5">
        <v>0.09625</v>
      </c>
      <c r="D6" s="4">
        <f t="shared" si="0"/>
        <v>-0.007918552036199178</v>
      </c>
      <c r="E6" s="3">
        <v>29281</v>
      </c>
      <c r="F6" s="1">
        <f t="shared" si="1"/>
        <v>10.5</v>
      </c>
      <c r="G6" s="1">
        <f t="shared" si="2"/>
        <v>9.625</v>
      </c>
      <c r="H6" s="1">
        <f t="shared" si="3"/>
        <v>-0.7918552036199178</v>
      </c>
      <c r="K6" s="6">
        <f t="shared" si="4"/>
        <v>9.625</v>
      </c>
      <c r="L6" s="6">
        <f t="shared" si="5"/>
        <v>-0.7918552036199178</v>
      </c>
      <c r="O6" s="7"/>
    </row>
    <row r="7" spans="1:15" ht="12.75">
      <c r="A7" s="3">
        <v>29312</v>
      </c>
      <c r="B7" s="4">
        <v>0.107</v>
      </c>
      <c r="C7" s="5">
        <v>0.09875</v>
      </c>
      <c r="D7" s="4">
        <f t="shared" si="0"/>
        <v>-0.007452574525745326</v>
      </c>
      <c r="E7" s="3">
        <v>29312</v>
      </c>
      <c r="F7" s="1">
        <f t="shared" si="1"/>
        <v>10.7</v>
      </c>
      <c r="G7" s="1">
        <f t="shared" si="2"/>
        <v>9.875</v>
      </c>
      <c r="H7" s="1">
        <f t="shared" si="3"/>
        <v>-0.7452574525745326</v>
      </c>
      <c r="K7" s="6">
        <f t="shared" si="4"/>
        <v>9.875</v>
      </c>
      <c r="L7" s="6">
        <f t="shared" si="5"/>
        <v>-0.7452574525745326</v>
      </c>
      <c r="O7" s="7"/>
    </row>
    <row r="8" spans="1:15" ht="12.75">
      <c r="A8" s="3">
        <v>29342</v>
      </c>
      <c r="B8" s="4">
        <v>0.107</v>
      </c>
      <c r="C8" s="5">
        <v>0.09875</v>
      </c>
      <c r="D8" s="4">
        <f t="shared" si="0"/>
        <v>-0.007452574525745326</v>
      </c>
      <c r="E8" s="3">
        <v>29342</v>
      </c>
      <c r="F8" s="1">
        <f t="shared" si="1"/>
        <v>10.7</v>
      </c>
      <c r="G8" s="1">
        <f t="shared" si="2"/>
        <v>9.875</v>
      </c>
      <c r="H8" s="1">
        <f t="shared" si="3"/>
        <v>-0.7452574525745326</v>
      </c>
      <c r="K8" s="6">
        <f t="shared" si="4"/>
        <v>9.875</v>
      </c>
      <c r="L8" s="6">
        <f t="shared" si="5"/>
        <v>-0.7452574525745326</v>
      </c>
      <c r="O8" s="7"/>
    </row>
    <row r="9" spans="1:15" ht="12.75">
      <c r="A9" s="3">
        <v>29373</v>
      </c>
      <c r="B9" s="4">
        <v>0.107</v>
      </c>
      <c r="C9" s="5">
        <v>0.09875</v>
      </c>
      <c r="D9" s="4">
        <f t="shared" si="0"/>
        <v>-0.007452574525745326</v>
      </c>
      <c r="E9" s="3">
        <v>29373</v>
      </c>
      <c r="F9" s="1">
        <f t="shared" si="1"/>
        <v>10.7</v>
      </c>
      <c r="G9" s="1">
        <f t="shared" si="2"/>
        <v>9.875</v>
      </c>
      <c r="H9" s="1">
        <f t="shared" si="3"/>
        <v>-0.7452574525745326</v>
      </c>
      <c r="K9" s="6">
        <f t="shared" si="4"/>
        <v>9.875</v>
      </c>
      <c r="L9" s="6">
        <f t="shared" si="5"/>
        <v>-0.7452574525745326</v>
      </c>
      <c r="O9" s="7"/>
    </row>
    <row r="10" spans="1:15" ht="12.75">
      <c r="A10" s="3">
        <v>29403</v>
      </c>
      <c r="B10" s="4">
        <v>0.103</v>
      </c>
      <c r="C10" s="5">
        <v>0.1025</v>
      </c>
      <c r="D10" s="4">
        <f t="shared" si="0"/>
        <v>-0.0004533091568449388</v>
      </c>
      <c r="E10" s="3">
        <v>29403</v>
      </c>
      <c r="F10" s="1">
        <f t="shared" si="1"/>
        <v>10.299999999999999</v>
      </c>
      <c r="G10" s="1">
        <f t="shared" si="2"/>
        <v>10.25</v>
      </c>
      <c r="H10" s="1">
        <f t="shared" si="3"/>
        <v>-0.04533091568449388</v>
      </c>
      <c r="K10" s="6">
        <f t="shared" si="4"/>
        <v>10.25</v>
      </c>
      <c r="L10" s="6">
        <f t="shared" si="5"/>
        <v>-0.04533091568449388</v>
      </c>
      <c r="O10" s="7"/>
    </row>
    <row r="11" spans="1:15" ht="12.75">
      <c r="A11" s="3">
        <v>29434</v>
      </c>
      <c r="B11" s="4">
        <v>0.103</v>
      </c>
      <c r="C11" s="5">
        <v>0.1025</v>
      </c>
      <c r="D11" s="4">
        <f t="shared" si="0"/>
        <v>-0.0004533091568449388</v>
      </c>
      <c r="E11" s="3">
        <v>29434</v>
      </c>
      <c r="F11" s="1">
        <f t="shared" si="1"/>
        <v>10.299999999999999</v>
      </c>
      <c r="G11" s="1">
        <f t="shared" si="2"/>
        <v>10.25</v>
      </c>
      <c r="H11" s="1">
        <f t="shared" si="3"/>
        <v>-0.04533091568449388</v>
      </c>
      <c r="K11" s="6">
        <f t="shared" si="4"/>
        <v>10.25</v>
      </c>
      <c r="L11" s="6">
        <f t="shared" si="5"/>
        <v>-0.04533091568449388</v>
      </c>
      <c r="O11" s="7"/>
    </row>
    <row r="12" spans="1:15" ht="12.75">
      <c r="A12" s="3">
        <v>29465</v>
      </c>
      <c r="B12" s="4">
        <v>0.103</v>
      </c>
      <c r="C12" s="5">
        <v>0.1025</v>
      </c>
      <c r="D12" s="4">
        <f t="shared" si="0"/>
        <v>-0.0004533091568449388</v>
      </c>
      <c r="E12" s="3">
        <v>29465</v>
      </c>
      <c r="F12" s="1">
        <f t="shared" si="1"/>
        <v>10.299999999999999</v>
      </c>
      <c r="G12" s="1">
        <f t="shared" si="2"/>
        <v>10.25</v>
      </c>
      <c r="H12" s="1">
        <f t="shared" si="3"/>
        <v>-0.04533091568449388</v>
      </c>
      <c r="K12" s="6">
        <f t="shared" si="4"/>
        <v>10.25</v>
      </c>
      <c r="L12" s="6">
        <f t="shared" si="5"/>
        <v>-0.04533091568449388</v>
      </c>
      <c r="O12" s="7"/>
    </row>
    <row r="13" spans="1:25" ht="12.75">
      <c r="A13" s="3">
        <v>29495</v>
      </c>
      <c r="B13" s="4">
        <v>0.093</v>
      </c>
      <c r="C13" s="5">
        <v>0.1025</v>
      </c>
      <c r="D13" s="4">
        <f t="shared" si="0"/>
        <v>0.00869167429094242</v>
      </c>
      <c r="E13" s="3">
        <v>29495</v>
      </c>
      <c r="F13" s="1">
        <f t="shared" si="1"/>
        <v>9.3</v>
      </c>
      <c r="G13" s="1">
        <f t="shared" si="2"/>
        <v>10.25</v>
      </c>
      <c r="H13" s="1">
        <f t="shared" si="3"/>
        <v>0.8691674290942419</v>
      </c>
      <c r="K13" s="6">
        <f t="shared" si="4"/>
        <v>10.25</v>
      </c>
      <c r="L13" s="6">
        <f t="shared" si="5"/>
        <v>0.8691674290942419</v>
      </c>
      <c r="O13" s="7"/>
      <c r="Y13" s="51"/>
    </row>
    <row r="14" spans="1:15" ht="12.75">
      <c r="A14" s="3">
        <v>29526</v>
      </c>
      <c r="B14" s="4">
        <v>0.093</v>
      </c>
      <c r="C14" s="5">
        <v>0.1025</v>
      </c>
      <c r="D14" s="4">
        <f t="shared" si="0"/>
        <v>0.00869167429094242</v>
      </c>
      <c r="E14" s="3">
        <v>29526</v>
      </c>
      <c r="F14" s="1">
        <f t="shared" si="1"/>
        <v>9.3</v>
      </c>
      <c r="G14" s="1">
        <f t="shared" si="2"/>
        <v>10.25</v>
      </c>
      <c r="H14" s="1">
        <f t="shared" si="3"/>
        <v>0.8691674290942419</v>
      </c>
      <c r="K14" s="6">
        <f t="shared" si="4"/>
        <v>10.25</v>
      </c>
      <c r="L14" s="6">
        <f t="shared" si="5"/>
        <v>0.8691674290942419</v>
      </c>
      <c r="O14" s="7"/>
    </row>
    <row r="15" spans="1:15" ht="12.75">
      <c r="A15" s="3">
        <v>29556</v>
      </c>
      <c r="B15" s="4">
        <v>0.093</v>
      </c>
      <c r="C15" s="5">
        <v>0.11</v>
      </c>
      <c r="D15" s="4">
        <f t="shared" si="0"/>
        <v>0.015553522415370669</v>
      </c>
      <c r="E15" s="3">
        <v>29556</v>
      </c>
      <c r="F15" s="1">
        <f t="shared" si="1"/>
        <v>9.3</v>
      </c>
      <c r="G15" s="1">
        <f t="shared" si="2"/>
        <v>11</v>
      </c>
      <c r="H15" s="1">
        <f t="shared" si="3"/>
        <v>1.5553522415370669</v>
      </c>
      <c r="K15" s="6">
        <f t="shared" si="4"/>
        <v>11</v>
      </c>
      <c r="L15" s="6">
        <f t="shared" si="5"/>
        <v>1.5553522415370669</v>
      </c>
      <c r="O15" s="7"/>
    </row>
    <row r="16" spans="1:15" ht="12.75">
      <c r="A16" s="3">
        <v>29587</v>
      </c>
      <c r="B16" s="4">
        <v>0.094</v>
      </c>
      <c r="C16" s="5">
        <v>0.115</v>
      </c>
      <c r="D16" s="4">
        <f t="shared" si="0"/>
        <v>0.019195612431444076</v>
      </c>
      <c r="E16" s="3">
        <v>29587</v>
      </c>
      <c r="F16" s="1">
        <f t="shared" si="1"/>
        <v>9.4</v>
      </c>
      <c r="G16" s="1">
        <f t="shared" si="2"/>
        <v>11.5</v>
      </c>
      <c r="H16" s="1">
        <f t="shared" si="3"/>
        <v>1.9195612431444076</v>
      </c>
      <c r="K16" s="6">
        <f t="shared" si="4"/>
        <v>11.5</v>
      </c>
      <c r="L16" s="6">
        <f t="shared" si="5"/>
        <v>1.9195612431444076</v>
      </c>
      <c r="O16" s="7"/>
    </row>
    <row r="17" spans="1:15" ht="12.75">
      <c r="A17" s="3">
        <v>29618</v>
      </c>
      <c r="B17" s="4">
        <v>0.094</v>
      </c>
      <c r="C17" s="5">
        <v>0.115</v>
      </c>
      <c r="D17" s="4">
        <f t="shared" si="0"/>
        <v>0.019195612431444076</v>
      </c>
      <c r="E17" s="3">
        <v>29618</v>
      </c>
      <c r="F17" s="1">
        <f t="shared" si="1"/>
        <v>9.4</v>
      </c>
      <c r="G17" s="1">
        <f t="shared" si="2"/>
        <v>11.5</v>
      </c>
      <c r="H17" s="1">
        <f t="shared" si="3"/>
        <v>1.9195612431444076</v>
      </c>
      <c r="K17" s="6">
        <f t="shared" si="4"/>
        <v>11.5</v>
      </c>
      <c r="L17" s="6">
        <f t="shared" si="5"/>
        <v>1.9195612431444076</v>
      </c>
      <c r="O17" s="7"/>
    </row>
    <row r="18" spans="1:15" ht="12.75">
      <c r="A18" s="3">
        <v>29646</v>
      </c>
      <c r="B18" s="4">
        <v>0.094</v>
      </c>
      <c r="C18" s="5">
        <v>0.115</v>
      </c>
      <c r="D18" s="4">
        <f t="shared" si="0"/>
        <v>0.019195612431444076</v>
      </c>
      <c r="E18" s="3">
        <v>29646</v>
      </c>
      <c r="F18" s="1">
        <f t="shared" si="1"/>
        <v>9.4</v>
      </c>
      <c r="G18" s="1">
        <f t="shared" si="2"/>
        <v>11.5</v>
      </c>
      <c r="H18" s="1">
        <f t="shared" si="3"/>
        <v>1.9195612431444076</v>
      </c>
      <c r="K18" s="6">
        <f t="shared" si="4"/>
        <v>11.5</v>
      </c>
      <c r="L18" s="6">
        <f t="shared" si="5"/>
        <v>1.9195612431444076</v>
      </c>
      <c r="O18" s="7"/>
    </row>
    <row r="19" spans="1:15" ht="12.75">
      <c r="A19" s="3">
        <v>29677</v>
      </c>
      <c r="B19" s="4">
        <v>0.088</v>
      </c>
      <c r="C19" s="5">
        <v>0.115</v>
      </c>
      <c r="D19" s="4">
        <f t="shared" si="0"/>
        <v>0.02481617647058809</v>
      </c>
      <c r="E19" s="3">
        <v>29677</v>
      </c>
      <c r="F19" s="1">
        <f t="shared" si="1"/>
        <v>8.799999999999999</v>
      </c>
      <c r="G19" s="1">
        <f t="shared" si="2"/>
        <v>11.5</v>
      </c>
      <c r="H19" s="1">
        <f t="shared" si="3"/>
        <v>2.481617647058809</v>
      </c>
      <c r="K19" s="6">
        <f t="shared" si="4"/>
        <v>11.5</v>
      </c>
      <c r="L19" s="6">
        <f t="shared" si="5"/>
        <v>2.481617647058809</v>
      </c>
      <c r="O19" s="7"/>
    </row>
    <row r="20" spans="1:15" ht="12.75">
      <c r="A20" s="3">
        <v>29707</v>
      </c>
      <c r="B20" s="4">
        <v>0.088</v>
      </c>
      <c r="C20" s="5">
        <v>0.115</v>
      </c>
      <c r="D20" s="4">
        <f t="shared" si="0"/>
        <v>0.02481617647058809</v>
      </c>
      <c r="E20" s="3">
        <v>29707</v>
      </c>
      <c r="F20" s="1">
        <f t="shared" si="1"/>
        <v>8.799999999999999</v>
      </c>
      <c r="G20" s="1">
        <f t="shared" si="2"/>
        <v>11.5</v>
      </c>
      <c r="H20" s="1">
        <f t="shared" si="3"/>
        <v>2.481617647058809</v>
      </c>
      <c r="K20" s="6">
        <f t="shared" si="4"/>
        <v>11.5</v>
      </c>
      <c r="L20" s="6">
        <f t="shared" si="5"/>
        <v>2.481617647058809</v>
      </c>
      <c r="O20" s="7"/>
    </row>
    <row r="21" spans="1:15" ht="12.75">
      <c r="A21" s="3">
        <v>29738</v>
      </c>
      <c r="B21" s="4">
        <v>0.088</v>
      </c>
      <c r="C21" s="5">
        <v>0.115</v>
      </c>
      <c r="D21" s="4">
        <f t="shared" si="0"/>
        <v>0.02481617647058809</v>
      </c>
      <c r="E21" s="3">
        <v>29738</v>
      </c>
      <c r="F21" s="1">
        <f t="shared" si="1"/>
        <v>8.799999999999999</v>
      </c>
      <c r="G21" s="1">
        <f t="shared" si="2"/>
        <v>11.5</v>
      </c>
      <c r="H21" s="1">
        <f t="shared" si="3"/>
        <v>2.481617647058809</v>
      </c>
      <c r="K21" s="6">
        <f t="shared" si="4"/>
        <v>11.5</v>
      </c>
      <c r="L21" s="6">
        <f t="shared" si="5"/>
        <v>2.481617647058809</v>
      </c>
      <c r="O21" s="7"/>
    </row>
    <row r="22" spans="1:15" ht="12.75">
      <c r="A22" s="3">
        <v>29768</v>
      </c>
      <c r="B22" s="4">
        <v>0.09</v>
      </c>
      <c r="C22" s="5">
        <v>0.115</v>
      </c>
      <c r="D22" s="4">
        <f t="shared" si="0"/>
        <v>0.022935779816513735</v>
      </c>
      <c r="E22" s="3">
        <v>29768</v>
      </c>
      <c r="F22" s="1">
        <f t="shared" si="1"/>
        <v>9</v>
      </c>
      <c r="G22" s="1">
        <f t="shared" si="2"/>
        <v>11.5</v>
      </c>
      <c r="H22" s="1">
        <f t="shared" si="3"/>
        <v>2.2935779816513735</v>
      </c>
      <c r="K22" s="6">
        <f t="shared" si="4"/>
        <v>11.5</v>
      </c>
      <c r="L22" s="6">
        <f t="shared" si="5"/>
        <v>2.2935779816513735</v>
      </c>
      <c r="O22" s="7"/>
    </row>
    <row r="23" spans="1:15" ht="12.75">
      <c r="A23" s="3">
        <v>29799</v>
      </c>
      <c r="B23" s="4">
        <v>0.09</v>
      </c>
      <c r="C23" s="5">
        <v>0.12</v>
      </c>
      <c r="D23" s="4">
        <f t="shared" si="0"/>
        <v>0.02752293577981657</v>
      </c>
      <c r="E23" s="3">
        <v>29799</v>
      </c>
      <c r="F23" s="1">
        <f t="shared" si="1"/>
        <v>9</v>
      </c>
      <c r="G23" s="1">
        <f t="shared" si="2"/>
        <v>12</v>
      </c>
      <c r="H23" s="1">
        <f t="shared" si="3"/>
        <v>2.752293577981657</v>
      </c>
      <c r="K23" s="6">
        <f t="shared" si="4"/>
        <v>12</v>
      </c>
      <c r="L23" s="6">
        <f t="shared" si="5"/>
        <v>2.752293577981657</v>
      </c>
      <c r="O23" s="7"/>
    </row>
    <row r="24" spans="1:18" ht="12.75">
      <c r="A24" s="3">
        <v>29830</v>
      </c>
      <c r="B24" s="4">
        <v>0.09</v>
      </c>
      <c r="C24" s="5">
        <v>0.12</v>
      </c>
      <c r="D24" s="4">
        <f t="shared" si="0"/>
        <v>0.02752293577981657</v>
      </c>
      <c r="E24" s="3">
        <v>29830</v>
      </c>
      <c r="F24" s="1">
        <f t="shared" si="1"/>
        <v>9</v>
      </c>
      <c r="G24" s="1">
        <f t="shared" si="2"/>
        <v>12</v>
      </c>
      <c r="H24" s="1">
        <f t="shared" si="3"/>
        <v>2.752293577981657</v>
      </c>
      <c r="K24" s="6">
        <f t="shared" si="4"/>
        <v>12</v>
      </c>
      <c r="L24" s="6">
        <f t="shared" si="5"/>
        <v>2.752293577981657</v>
      </c>
      <c r="O24" s="7"/>
      <c r="Q24" s="8"/>
      <c r="R24" s="9"/>
    </row>
    <row r="25" spans="1:18" ht="12.75">
      <c r="A25" s="3">
        <v>29860</v>
      </c>
      <c r="B25" s="4">
        <v>0.112</v>
      </c>
      <c r="C25" s="5">
        <v>0.125</v>
      </c>
      <c r="D25" s="4">
        <f t="shared" si="0"/>
        <v>0.011690647482014205</v>
      </c>
      <c r="E25" s="3">
        <v>29860</v>
      </c>
      <c r="F25" s="1">
        <f t="shared" si="1"/>
        <v>11.200000000000001</v>
      </c>
      <c r="G25" s="1">
        <f t="shared" si="2"/>
        <v>12.5</v>
      </c>
      <c r="H25" s="1">
        <f t="shared" si="3"/>
        <v>1.1690647482014205</v>
      </c>
      <c r="K25" s="6">
        <f t="shared" si="4"/>
        <v>12.5</v>
      </c>
      <c r="L25" s="6">
        <f t="shared" si="5"/>
        <v>1.1690647482014205</v>
      </c>
      <c r="O25" s="7"/>
      <c r="Q25" s="8"/>
      <c r="R25" s="9"/>
    </row>
    <row r="26" spans="1:18" ht="12.75">
      <c r="A26" s="3">
        <v>29891</v>
      </c>
      <c r="B26" s="4">
        <v>0.112</v>
      </c>
      <c r="C26" s="5">
        <v>0.125</v>
      </c>
      <c r="D26" s="4">
        <f t="shared" si="0"/>
        <v>0.011690647482014205</v>
      </c>
      <c r="E26" s="3">
        <v>29891</v>
      </c>
      <c r="F26" s="1">
        <f t="shared" si="1"/>
        <v>11.200000000000001</v>
      </c>
      <c r="G26" s="1">
        <f t="shared" si="2"/>
        <v>12.5</v>
      </c>
      <c r="H26" s="1">
        <f t="shared" si="3"/>
        <v>1.1690647482014205</v>
      </c>
      <c r="K26" s="6">
        <f t="shared" si="4"/>
        <v>12.5</v>
      </c>
      <c r="L26" s="6">
        <f t="shared" si="5"/>
        <v>1.1690647482014205</v>
      </c>
      <c r="O26" s="7"/>
      <c r="Q26" s="8"/>
      <c r="R26" s="9"/>
    </row>
    <row r="27" spans="1:18" ht="12.75">
      <c r="A27" s="3">
        <v>29921</v>
      </c>
      <c r="B27" s="4">
        <v>0.112</v>
      </c>
      <c r="C27" s="5">
        <v>0.125</v>
      </c>
      <c r="D27" s="4">
        <f t="shared" si="0"/>
        <v>0.011690647482014205</v>
      </c>
      <c r="E27" s="3">
        <v>29921</v>
      </c>
      <c r="F27" s="1">
        <f t="shared" si="1"/>
        <v>11.200000000000001</v>
      </c>
      <c r="G27" s="1">
        <f t="shared" si="2"/>
        <v>12.5</v>
      </c>
      <c r="H27" s="1">
        <f t="shared" si="3"/>
        <v>1.1690647482014205</v>
      </c>
      <c r="K27" s="6">
        <f t="shared" si="4"/>
        <v>12.5</v>
      </c>
      <c r="L27" s="6">
        <f t="shared" si="5"/>
        <v>1.1690647482014205</v>
      </c>
      <c r="O27" s="7"/>
      <c r="Q27" s="8"/>
      <c r="R27" s="9"/>
    </row>
    <row r="28" spans="1:18" ht="12.75">
      <c r="A28" s="3">
        <v>29952</v>
      </c>
      <c r="B28" s="4">
        <v>0.106</v>
      </c>
      <c r="C28" s="5">
        <v>0.125</v>
      </c>
      <c r="D28" s="4">
        <f t="shared" si="0"/>
        <v>0.01717902350813727</v>
      </c>
      <c r="E28" s="3">
        <v>29952</v>
      </c>
      <c r="F28" s="1">
        <f t="shared" si="1"/>
        <v>10.6</v>
      </c>
      <c r="G28" s="1">
        <f t="shared" si="2"/>
        <v>12.5</v>
      </c>
      <c r="H28" s="1">
        <f t="shared" si="3"/>
        <v>1.717902350813727</v>
      </c>
      <c r="K28" s="6">
        <f t="shared" si="4"/>
        <v>12.5</v>
      </c>
      <c r="L28" s="6">
        <f t="shared" si="5"/>
        <v>1.717902350813727</v>
      </c>
      <c r="O28" s="7"/>
      <c r="Q28" s="8"/>
      <c r="R28" s="9"/>
    </row>
    <row r="29" spans="1:18" ht="12.75">
      <c r="A29" s="3">
        <v>29983</v>
      </c>
      <c r="B29" s="4">
        <v>0.106</v>
      </c>
      <c r="C29" s="5">
        <v>0.125</v>
      </c>
      <c r="D29" s="4">
        <f t="shared" si="0"/>
        <v>0.01717902350813727</v>
      </c>
      <c r="E29" s="3">
        <v>29983</v>
      </c>
      <c r="F29" s="1">
        <f t="shared" si="1"/>
        <v>10.6</v>
      </c>
      <c r="G29" s="1">
        <f t="shared" si="2"/>
        <v>12.5</v>
      </c>
      <c r="H29" s="1">
        <f t="shared" si="3"/>
        <v>1.717902350813727</v>
      </c>
      <c r="K29" s="6">
        <f t="shared" si="4"/>
        <v>12.5</v>
      </c>
      <c r="L29" s="6">
        <f t="shared" si="5"/>
        <v>1.717902350813727</v>
      </c>
      <c r="O29" s="7"/>
      <c r="Q29" s="8"/>
      <c r="R29" s="9"/>
    </row>
    <row r="30" spans="1:18" ht="12.75">
      <c r="A30" s="3">
        <v>30011</v>
      </c>
      <c r="B30" s="4">
        <v>0.106</v>
      </c>
      <c r="C30" s="5">
        <v>0.13</v>
      </c>
      <c r="D30" s="4">
        <f t="shared" si="0"/>
        <v>0.02169981916817343</v>
      </c>
      <c r="E30" s="3">
        <v>30011</v>
      </c>
      <c r="F30" s="1">
        <f t="shared" si="1"/>
        <v>10.6</v>
      </c>
      <c r="G30" s="1">
        <f t="shared" si="2"/>
        <v>13</v>
      </c>
      <c r="H30" s="1">
        <f t="shared" si="3"/>
        <v>2.169981916817343</v>
      </c>
      <c r="K30" s="6">
        <f t="shared" si="4"/>
        <v>13</v>
      </c>
      <c r="L30" s="6">
        <f t="shared" si="5"/>
        <v>2.169981916817343</v>
      </c>
      <c r="O30" s="7"/>
      <c r="Q30" s="8"/>
      <c r="R30" s="9"/>
    </row>
    <row r="31" spans="1:18" ht="12.75">
      <c r="A31" s="3">
        <v>30042</v>
      </c>
      <c r="B31" s="4">
        <v>0.107</v>
      </c>
      <c r="C31" s="5">
        <v>0.135</v>
      </c>
      <c r="D31" s="4">
        <f t="shared" si="0"/>
        <v>0.02529358626919609</v>
      </c>
      <c r="E31" s="3">
        <v>30042</v>
      </c>
      <c r="F31" s="1">
        <f t="shared" si="1"/>
        <v>10.7</v>
      </c>
      <c r="G31" s="1">
        <f t="shared" si="2"/>
        <v>13.5</v>
      </c>
      <c r="H31" s="1">
        <f t="shared" si="3"/>
        <v>2.529358626919609</v>
      </c>
      <c r="K31" s="6">
        <f t="shared" si="4"/>
        <v>13.5</v>
      </c>
      <c r="L31" s="6">
        <f t="shared" si="5"/>
        <v>2.529358626919609</v>
      </c>
      <c r="O31" s="7"/>
      <c r="Q31" s="8"/>
      <c r="R31" s="9"/>
    </row>
    <row r="32" spans="1:18" ht="12.75">
      <c r="A32" s="3">
        <v>30072</v>
      </c>
      <c r="B32" s="4">
        <v>0.107</v>
      </c>
      <c r="C32" s="5">
        <v>0.135</v>
      </c>
      <c r="D32" s="4">
        <f t="shared" si="0"/>
        <v>0.02529358626919609</v>
      </c>
      <c r="E32" s="3">
        <v>30072</v>
      </c>
      <c r="F32" s="1">
        <f t="shared" si="1"/>
        <v>10.7</v>
      </c>
      <c r="G32" s="1">
        <f t="shared" si="2"/>
        <v>13.5</v>
      </c>
      <c r="H32" s="1">
        <f t="shared" si="3"/>
        <v>2.529358626919609</v>
      </c>
      <c r="K32" s="6">
        <f t="shared" si="4"/>
        <v>13.5</v>
      </c>
      <c r="L32" s="6">
        <f t="shared" si="5"/>
        <v>2.529358626919609</v>
      </c>
      <c r="O32" s="7"/>
      <c r="Q32" s="8"/>
      <c r="R32" s="9"/>
    </row>
    <row r="33" spans="1:18" ht="12.75">
      <c r="A33" s="3">
        <v>30103</v>
      </c>
      <c r="B33" s="4">
        <v>0.107</v>
      </c>
      <c r="C33" s="5">
        <v>0.135</v>
      </c>
      <c r="D33" s="4">
        <f t="shared" si="0"/>
        <v>0.02529358626919609</v>
      </c>
      <c r="E33" s="3">
        <v>30103</v>
      </c>
      <c r="F33" s="1">
        <f t="shared" si="1"/>
        <v>10.7</v>
      </c>
      <c r="G33" s="1">
        <f t="shared" si="2"/>
        <v>13.5</v>
      </c>
      <c r="H33" s="1">
        <f t="shared" si="3"/>
        <v>2.529358626919609</v>
      </c>
      <c r="K33" s="6">
        <f t="shared" si="4"/>
        <v>13.5</v>
      </c>
      <c r="L33" s="6">
        <f t="shared" si="5"/>
        <v>2.529358626919609</v>
      </c>
      <c r="O33" s="7"/>
      <c r="Q33" s="8"/>
      <c r="R33" s="9"/>
    </row>
    <row r="34" spans="1:18" ht="12.75">
      <c r="A34" s="3">
        <v>30133</v>
      </c>
      <c r="B34" s="4">
        <v>0.123</v>
      </c>
      <c r="C34" s="5">
        <v>0.135</v>
      </c>
      <c r="D34" s="4">
        <f t="shared" si="0"/>
        <v>0.010685663401602818</v>
      </c>
      <c r="E34" s="3">
        <v>30133</v>
      </c>
      <c r="F34" s="1">
        <f t="shared" si="1"/>
        <v>12.3</v>
      </c>
      <c r="G34" s="1">
        <f t="shared" si="2"/>
        <v>13.5</v>
      </c>
      <c r="H34" s="1">
        <f t="shared" si="3"/>
        <v>1.0685663401602818</v>
      </c>
      <c r="K34" s="6">
        <f t="shared" si="4"/>
        <v>13.5</v>
      </c>
      <c r="L34" s="6">
        <f t="shared" si="5"/>
        <v>1.0685663401602818</v>
      </c>
      <c r="O34" s="7"/>
      <c r="Q34" s="8"/>
      <c r="R34" s="9"/>
    </row>
    <row r="35" spans="1:18" ht="12.75">
      <c r="A35" s="3">
        <v>30164</v>
      </c>
      <c r="B35" s="4">
        <v>0.123</v>
      </c>
      <c r="C35" s="5">
        <v>0.135</v>
      </c>
      <c r="D35" s="4">
        <f t="shared" si="0"/>
        <v>0.010685663401602818</v>
      </c>
      <c r="E35" s="3">
        <v>30164</v>
      </c>
      <c r="F35" s="1">
        <f t="shared" si="1"/>
        <v>12.3</v>
      </c>
      <c r="G35" s="1">
        <f t="shared" si="2"/>
        <v>13.5</v>
      </c>
      <c r="H35" s="1">
        <f t="shared" si="3"/>
        <v>1.0685663401602818</v>
      </c>
      <c r="K35" s="6">
        <f t="shared" si="4"/>
        <v>13.5</v>
      </c>
      <c r="L35" s="6">
        <f t="shared" si="5"/>
        <v>1.0685663401602818</v>
      </c>
      <c r="O35" s="7"/>
      <c r="Q35" s="8"/>
      <c r="R35" s="9"/>
    </row>
    <row r="36" spans="1:18" ht="12.75">
      <c r="A36" s="3">
        <v>30195</v>
      </c>
      <c r="B36" s="4">
        <v>0.123</v>
      </c>
      <c r="C36" s="5">
        <v>0.135</v>
      </c>
      <c r="D36" s="4">
        <f t="shared" si="0"/>
        <v>0.010685663401602818</v>
      </c>
      <c r="E36" s="3">
        <v>30195</v>
      </c>
      <c r="F36" s="1">
        <f t="shared" si="1"/>
        <v>12.3</v>
      </c>
      <c r="G36" s="1">
        <f t="shared" si="2"/>
        <v>13.5</v>
      </c>
      <c r="H36" s="1">
        <f t="shared" si="3"/>
        <v>1.0685663401602818</v>
      </c>
      <c r="K36" s="6">
        <f t="shared" si="4"/>
        <v>13.5</v>
      </c>
      <c r="L36" s="6">
        <f t="shared" si="5"/>
        <v>1.0685663401602818</v>
      </c>
      <c r="O36" s="7"/>
      <c r="Q36" s="8"/>
      <c r="R36" s="9"/>
    </row>
    <row r="37" spans="1:18" ht="12.75">
      <c r="A37" s="3">
        <v>30225</v>
      </c>
      <c r="B37" s="4">
        <v>0.109</v>
      </c>
      <c r="C37" s="5">
        <v>0.135</v>
      </c>
      <c r="D37" s="4">
        <f t="shared" si="0"/>
        <v>0.023444544634806164</v>
      </c>
      <c r="E37" s="3">
        <v>30225</v>
      </c>
      <c r="F37" s="1">
        <f t="shared" si="1"/>
        <v>10.9</v>
      </c>
      <c r="G37" s="1">
        <f t="shared" si="2"/>
        <v>13.5</v>
      </c>
      <c r="H37" s="1">
        <f t="shared" si="3"/>
        <v>2.3444544634806164</v>
      </c>
      <c r="K37" s="6">
        <f t="shared" si="4"/>
        <v>13.5</v>
      </c>
      <c r="L37" s="6">
        <f t="shared" si="5"/>
        <v>2.3444544634806164</v>
      </c>
      <c r="O37" s="7"/>
      <c r="Q37" s="8"/>
      <c r="R37" s="9"/>
    </row>
    <row r="38" spans="1:18" ht="12.75">
      <c r="A38" s="3">
        <v>30256</v>
      </c>
      <c r="B38" s="4">
        <v>0.109</v>
      </c>
      <c r="C38" s="5">
        <v>0.135</v>
      </c>
      <c r="D38" s="4">
        <f t="shared" si="0"/>
        <v>0.023444544634806164</v>
      </c>
      <c r="E38" s="3">
        <v>30256</v>
      </c>
      <c r="F38" s="1">
        <f t="shared" si="1"/>
        <v>10.9</v>
      </c>
      <c r="G38" s="1">
        <f t="shared" si="2"/>
        <v>13.5</v>
      </c>
      <c r="H38" s="1">
        <f t="shared" si="3"/>
        <v>2.3444544634806164</v>
      </c>
      <c r="K38" s="6">
        <f t="shared" si="4"/>
        <v>13.5</v>
      </c>
      <c r="L38" s="6">
        <f t="shared" si="5"/>
        <v>2.3444544634806164</v>
      </c>
      <c r="O38" s="7"/>
      <c r="Q38" s="8"/>
      <c r="R38" s="9"/>
    </row>
    <row r="39" spans="1:18" ht="12.75">
      <c r="A39" s="3">
        <v>30286</v>
      </c>
      <c r="B39" s="4">
        <v>0.109</v>
      </c>
      <c r="C39" s="5">
        <v>0.135</v>
      </c>
      <c r="D39" s="4">
        <f t="shared" si="0"/>
        <v>0.023444544634806164</v>
      </c>
      <c r="E39" s="3">
        <v>30286</v>
      </c>
      <c r="F39" s="1">
        <f t="shared" si="1"/>
        <v>10.9</v>
      </c>
      <c r="G39" s="1">
        <f t="shared" si="2"/>
        <v>13.5</v>
      </c>
      <c r="H39" s="1">
        <f t="shared" si="3"/>
        <v>2.3444544634806164</v>
      </c>
      <c r="K39" s="6">
        <f t="shared" si="4"/>
        <v>13.5</v>
      </c>
      <c r="L39" s="6">
        <f t="shared" si="5"/>
        <v>2.3444544634806164</v>
      </c>
      <c r="O39" s="7"/>
      <c r="Q39" s="8"/>
      <c r="R39" s="9"/>
    </row>
    <row r="40" spans="1:18" ht="12.75">
      <c r="A40" s="3">
        <v>30317</v>
      </c>
      <c r="B40" s="4">
        <v>0.114</v>
      </c>
      <c r="C40" s="5">
        <v>0.135</v>
      </c>
      <c r="D40" s="4">
        <f t="shared" si="0"/>
        <v>0.018850987432674993</v>
      </c>
      <c r="E40" s="3">
        <v>30317</v>
      </c>
      <c r="F40" s="1">
        <f t="shared" si="1"/>
        <v>11.4</v>
      </c>
      <c r="G40" s="1">
        <f t="shared" si="2"/>
        <v>13.5</v>
      </c>
      <c r="H40" s="1">
        <f t="shared" si="3"/>
        <v>1.8850987432674993</v>
      </c>
      <c r="K40" s="6">
        <f t="shared" si="4"/>
        <v>13.5</v>
      </c>
      <c r="L40" s="6">
        <f t="shared" si="5"/>
        <v>1.8850987432674993</v>
      </c>
      <c r="O40" s="7"/>
      <c r="Q40" s="8"/>
      <c r="R40" s="9"/>
    </row>
    <row r="41" spans="1:18" ht="12.75">
      <c r="A41" s="3">
        <v>30348</v>
      </c>
      <c r="B41" s="4">
        <v>0.114</v>
      </c>
      <c r="C41" s="5">
        <v>0.125</v>
      </c>
      <c r="D41" s="4">
        <f t="shared" si="0"/>
        <v>0.009874326750448637</v>
      </c>
      <c r="E41" s="3">
        <v>30348</v>
      </c>
      <c r="F41" s="1">
        <f t="shared" si="1"/>
        <v>11.4</v>
      </c>
      <c r="G41" s="1">
        <f t="shared" si="2"/>
        <v>12.5</v>
      </c>
      <c r="H41" s="1">
        <f t="shared" si="3"/>
        <v>0.9874326750448637</v>
      </c>
      <c r="K41" s="6">
        <f t="shared" si="4"/>
        <v>12.5</v>
      </c>
      <c r="L41" s="6">
        <f t="shared" si="5"/>
        <v>0.9874326750448637</v>
      </c>
      <c r="O41" s="7"/>
      <c r="Q41" s="8"/>
      <c r="R41" s="9"/>
    </row>
    <row r="42" spans="1:18" ht="12.75">
      <c r="A42" s="3">
        <v>30376</v>
      </c>
      <c r="B42" s="4">
        <v>0.114</v>
      </c>
      <c r="C42" s="5">
        <v>0.125</v>
      </c>
      <c r="D42" s="4">
        <f t="shared" si="0"/>
        <v>0.009874326750448637</v>
      </c>
      <c r="E42" s="3">
        <v>30376</v>
      </c>
      <c r="F42" s="1">
        <f t="shared" si="1"/>
        <v>11.4</v>
      </c>
      <c r="G42" s="1">
        <f t="shared" si="2"/>
        <v>12.5</v>
      </c>
      <c r="H42" s="1">
        <f t="shared" si="3"/>
        <v>0.9874326750448637</v>
      </c>
      <c r="K42" s="6">
        <f t="shared" si="4"/>
        <v>12.5</v>
      </c>
      <c r="L42" s="6">
        <f t="shared" si="5"/>
        <v>0.9874326750448637</v>
      </c>
      <c r="O42" s="7"/>
      <c r="Q42" s="8"/>
      <c r="R42" s="9"/>
    </row>
    <row r="43" spans="1:18" ht="12.75">
      <c r="A43" s="3">
        <v>30407</v>
      </c>
      <c r="B43" s="4">
        <v>0.112</v>
      </c>
      <c r="C43" s="5">
        <v>0.125</v>
      </c>
      <c r="D43" s="4">
        <f t="shared" si="0"/>
        <v>0.011690647482014205</v>
      </c>
      <c r="E43" s="3">
        <v>30407</v>
      </c>
      <c r="F43" s="1">
        <f t="shared" si="1"/>
        <v>11.200000000000001</v>
      </c>
      <c r="G43" s="1">
        <f t="shared" si="2"/>
        <v>12.5</v>
      </c>
      <c r="H43" s="1">
        <f t="shared" si="3"/>
        <v>1.1690647482014205</v>
      </c>
      <c r="K43" s="6">
        <f t="shared" si="4"/>
        <v>12.5</v>
      </c>
      <c r="L43" s="6">
        <f t="shared" si="5"/>
        <v>1.1690647482014205</v>
      </c>
      <c r="O43" s="7"/>
      <c r="Q43" s="8"/>
      <c r="R43" s="9"/>
    </row>
    <row r="44" spans="1:18" ht="12.75">
      <c r="A44" s="3">
        <v>30437</v>
      </c>
      <c r="B44" s="4">
        <v>0.112</v>
      </c>
      <c r="C44" s="5">
        <v>0.125</v>
      </c>
      <c r="D44" s="4">
        <f t="shared" si="0"/>
        <v>0.011690647482014205</v>
      </c>
      <c r="E44" s="3">
        <v>30437</v>
      </c>
      <c r="F44" s="1">
        <f t="shared" si="1"/>
        <v>11.200000000000001</v>
      </c>
      <c r="G44" s="1">
        <f t="shared" si="2"/>
        <v>12.5</v>
      </c>
      <c r="H44" s="1">
        <f t="shared" si="3"/>
        <v>1.1690647482014205</v>
      </c>
      <c r="K44" s="6">
        <f t="shared" si="4"/>
        <v>12.5</v>
      </c>
      <c r="L44" s="6">
        <f t="shared" si="5"/>
        <v>1.1690647482014205</v>
      </c>
      <c r="O44" s="7"/>
      <c r="Q44" s="8"/>
      <c r="R44" s="9"/>
    </row>
    <row r="45" spans="1:18" ht="12.75">
      <c r="A45" s="3">
        <v>30468</v>
      </c>
      <c r="B45" s="4">
        <v>0.112</v>
      </c>
      <c r="C45" s="5">
        <v>0.125</v>
      </c>
      <c r="D45" s="4">
        <f t="shared" si="0"/>
        <v>0.011690647482014205</v>
      </c>
      <c r="E45" s="3">
        <v>30468</v>
      </c>
      <c r="F45" s="1">
        <f t="shared" si="1"/>
        <v>11.200000000000001</v>
      </c>
      <c r="G45" s="1">
        <f t="shared" si="2"/>
        <v>12.5</v>
      </c>
      <c r="H45" s="1">
        <f t="shared" si="3"/>
        <v>1.1690647482014205</v>
      </c>
      <c r="K45" s="6">
        <f t="shared" si="4"/>
        <v>12.5</v>
      </c>
      <c r="L45" s="6">
        <f t="shared" si="5"/>
        <v>1.1690647482014205</v>
      </c>
      <c r="O45" s="7"/>
      <c r="Q45" s="8"/>
      <c r="R45" s="9"/>
    </row>
    <row r="46" spans="1:18" ht="12.75">
      <c r="A46" s="3">
        <v>30498</v>
      </c>
      <c r="B46" s="4">
        <v>0.093</v>
      </c>
      <c r="C46" s="5">
        <v>0.125</v>
      </c>
      <c r="D46" s="4">
        <f t="shared" si="0"/>
        <v>0.029277218664226945</v>
      </c>
      <c r="E46" s="3">
        <v>30498</v>
      </c>
      <c r="F46" s="1">
        <f t="shared" si="1"/>
        <v>9.3</v>
      </c>
      <c r="G46" s="1">
        <f t="shared" si="2"/>
        <v>12.5</v>
      </c>
      <c r="H46" s="1">
        <f t="shared" si="3"/>
        <v>2.9277218664226945</v>
      </c>
      <c r="K46" s="6">
        <f t="shared" si="4"/>
        <v>12.5</v>
      </c>
      <c r="L46" s="6">
        <f t="shared" si="5"/>
        <v>2.9277218664226945</v>
      </c>
      <c r="O46" s="7"/>
      <c r="Q46" s="8"/>
      <c r="R46" s="9"/>
    </row>
    <row r="47" spans="1:18" ht="12.75">
      <c r="A47" s="3">
        <v>30529</v>
      </c>
      <c r="B47" s="4">
        <v>0.093</v>
      </c>
      <c r="C47" s="5">
        <v>0.125</v>
      </c>
      <c r="D47" s="4">
        <f t="shared" si="0"/>
        <v>0.029277218664226945</v>
      </c>
      <c r="E47" s="3">
        <v>30529</v>
      </c>
      <c r="F47" s="1">
        <f t="shared" si="1"/>
        <v>9.3</v>
      </c>
      <c r="G47" s="1">
        <f t="shared" si="2"/>
        <v>12.5</v>
      </c>
      <c r="H47" s="1">
        <f t="shared" si="3"/>
        <v>2.9277218664226945</v>
      </c>
      <c r="K47" s="6">
        <f t="shared" si="4"/>
        <v>12.5</v>
      </c>
      <c r="L47" s="6">
        <f t="shared" si="5"/>
        <v>2.9277218664226945</v>
      </c>
      <c r="O47" s="7"/>
      <c r="Q47" s="8"/>
      <c r="R47" s="9"/>
    </row>
    <row r="48" spans="1:18" ht="12.75">
      <c r="A48" s="3">
        <v>30560</v>
      </c>
      <c r="B48" s="4">
        <v>0.093</v>
      </c>
      <c r="C48" s="5">
        <v>0.12</v>
      </c>
      <c r="D48" s="4">
        <f t="shared" si="0"/>
        <v>0.02470265324794152</v>
      </c>
      <c r="E48" s="3">
        <v>30560</v>
      </c>
      <c r="F48" s="1">
        <f t="shared" si="1"/>
        <v>9.3</v>
      </c>
      <c r="G48" s="1">
        <f t="shared" si="2"/>
        <v>12</v>
      </c>
      <c r="H48" s="1">
        <f t="shared" si="3"/>
        <v>2.470265324794152</v>
      </c>
      <c r="K48" s="6">
        <f t="shared" si="4"/>
        <v>12</v>
      </c>
      <c r="L48" s="6">
        <f t="shared" si="5"/>
        <v>2.470265324794152</v>
      </c>
      <c r="O48" s="7"/>
      <c r="Q48" s="8"/>
      <c r="R48" s="9"/>
    </row>
    <row r="49" spans="1:18" ht="12.75">
      <c r="A49" s="3">
        <v>30590</v>
      </c>
      <c r="B49" s="4">
        <v>0.087</v>
      </c>
      <c r="C49" s="5">
        <v>0.12</v>
      </c>
      <c r="D49" s="4">
        <f t="shared" si="0"/>
        <v>0.030358785648574083</v>
      </c>
      <c r="E49" s="3">
        <v>30590</v>
      </c>
      <c r="F49" s="1">
        <f t="shared" si="1"/>
        <v>8.7</v>
      </c>
      <c r="G49" s="1">
        <f t="shared" si="2"/>
        <v>12</v>
      </c>
      <c r="H49" s="1">
        <f t="shared" si="3"/>
        <v>3.0358785648574083</v>
      </c>
      <c r="K49" s="6">
        <f t="shared" si="4"/>
        <v>12</v>
      </c>
      <c r="L49" s="6">
        <f t="shared" si="5"/>
        <v>3.0358785648574083</v>
      </c>
      <c r="O49" s="7"/>
      <c r="Q49" s="8"/>
      <c r="R49" s="9"/>
    </row>
    <row r="50" spans="1:18" ht="12.75">
      <c r="A50" s="3">
        <v>30621</v>
      </c>
      <c r="B50" s="4">
        <v>0.087</v>
      </c>
      <c r="C50" s="5">
        <v>0.12</v>
      </c>
      <c r="D50" s="4">
        <f t="shared" si="0"/>
        <v>0.030358785648574083</v>
      </c>
      <c r="E50" s="3">
        <v>30621</v>
      </c>
      <c r="F50" s="1">
        <f t="shared" si="1"/>
        <v>8.7</v>
      </c>
      <c r="G50" s="1">
        <f t="shared" si="2"/>
        <v>12</v>
      </c>
      <c r="H50" s="1">
        <f t="shared" si="3"/>
        <v>3.0358785648574083</v>
      </c>
      <c r="K50" s="6">
        <f t="shared" si="4"/>
        <v>12</v>
      </c>
      <c r="L50" s="6">
        <f t="shared" si="5"/>
        <v>3.0358785648574083</v>
      </c>
      <c r="O50" s="7"/>
      <c r="Q50" s="8"/>
      <c r="R50" s="9"/>
    </row>
    <row r="51" spans="1:18" ht="12.75">
      <c r="A51" s="3">
        <v>30651</v>
      </c>
      <c r="B51" s="4">
        <v>0.087</v>
      </c>
      <c r="C51" s="5">
        <v>0.12</v>
      </c>
      <c r="D51" s="4">
        <f t="shared" si="0"/>
        <v>0.030358785648574083</v>
      </c>
      <c r="E51" s="3">
        <v>30651</v>
      </c>
      <c r="F51" s="1">
        <f t="shared" si="1"/>
        <v>8.7</v>
      </c>
      <c r="G51" s="1">
        <f t="shared" si="2"/>
        <v>12</v>
      </c>
      <c r="H51" s="1">
        <f t="shared" si="3"/>
        <v>3.0358785648574083</v>
      </c>
      <c r="K51" s="6">
        <f t="shared" si="4"/>
        <v>12</v>
      </c>
      <c r="L51" s="6">
        <f t="shared" si="5"/>
        <v>3.0358785648574083</v>
      </c>
      <c r="O51" s="7"/>
      <c r="Q51" s="8"/>
      <c r="R51" s="9"/>
    </row>
    <row r="52" spans="1:18" ht="12.75">
      <c r="A52" s="3">
        <v>30682</v>
      </c>
      <c r="B52" s="4">
        <v>0.059</v>
      </c>
      <c r="C52" s="5">
        <v>0.115</v>
      </c>
      <c r="D52" s="4">
        <f t="shared" si="0"/>
        <v>0.05288007554296503</v>
      </c>
      <c r="E52" s="3">
        <v>30682</v>
      </c>
      <c r="F52" s="1">
        <f t="shared" si="1"/>
        <v>5.8999999999999995</v>
      </c>
      <c r="G52" s="1">
        <f t="shared" si="2"/>
        <v>11.5</v>
      </c>
      <c r="H52" s="1">
        <f t="shared" si="3"/>
        <v>5.288007554296503</v>
      </c>
      <c r="K52" s="6">
        <f t="shared" si="4"/>
        <v>11.5</v>
      </c>
      <c r="L52" s="6">
        <f t="shared" si="5"/>
        <v>5.288007554296503</v>
      </c>
      <c r="O52" s="7"/>
      <c r="Q52" s="8"/>
      <c r="R52" s="9"/>
    </row>
    <row r="53" spans="1:18" ht="12.75">
      <c r="A53" s="3">
        <v>30713</v>
      </c>
      <c r="B53" s="4">
        <v>0.059</v>
      </c>
      <c r="C53" s="5">
        <v>0.115</v>
      </c>
      <c r="D53" s="4">
        <f t="shared" si="0"/>
        <v>0.05288007554296503</v>
      </c>
      <c r="E53" s="3">
        <v>30713</v>
      </c>
      <c r="F53" s="1">
        <f t="shared" si="1"/>
        <v>5.8999999999999995</v>
      </c>
      <c r="G53" s="1">
        <f t="shared" si="2"/>
        <v>11.5</v>
      </c>
      <c r="H53" s="1">
        <f t="shared" si="3"/>
        <v>5.288007554296503</v>
      </c>
      <c r="K53" s="6">
        <f t="shared" si="4"/>
        <v>11.5</v>
      </c>
      <c r="L53" s="6">
        <f t="shared" si="5"/>
        <v>5.288007554296503</v>
      </c>
      <c r="O53" s="7"/>
      <c r="Q53" s="8"/>
      <c r="R53" s="9"/>
    </row>
    <row r="54" spans="1:18" ht="12.75">
      <c r="A54" s="3">
        <v>30742</v>
      </c>
      <c r="B54" s="4">
        <v>0.059</v>
      </c>
      <c r="C54" s="5">
        <v>0.115</v>
      </c>
      <c r="D54" s="4">
        <f t="shared" si="0"/>
        <v>0.05288007554296503</v>
      </c>
      <c r="E54" s="3">
        <v>30742</v>
      </c>
      <c r="F54" s="1">
        <f t="shared" si="1"/>
        <v>5.8999999999999995</v>
      </c>
      <c r="G54" s="1">
        <f t="shared" si="2"/>
        <v>11.5</v>
      </c>
      <c r="H54" s="1">
        <f t="shared" si="3"/>
        <v>5.288007554296503</v>
      </c>
      <c r="K54" s="6">
        <f t="shared" si="4"/>
        <v>11.5</v>
      </c>
      <c r="L54" s="6">
        <f t="shared" si="5"/>
        <v>5.288007554296503</v>
      </c>
      <c r="O54" s="7"/>
      <c r="Q54" s="8"/>
      <c r="R54" s="9"/>
    </row>
    <row r="55" spans="1:18" ht="12.75">
      <c r="A55" s="3">
        <v>30773</v>
      </c>
      <c r="B55" s="4">
        <v>0.038</v>
      </c>
      <c r="C55" s="5">
        <v>0.115</v>
      </c>
      <c r="D55" s="4">
        <f t="shared" si="0"/>
        <v>0.07418111753371859</v>
      </c>
      <c r="E55" s="3">
        <v>30773</v>
      </c>
      <c r="F55" s="1">
        <f t="shared" si="1"/>
        <v>3.8</v>
      </c>
      <c r="G55" s="1">
        <f t="shared" si="2"/>
        <v>11.5</v>
      </c>
      <c r="H55" s="1">
        <f t="shared" si="3"/>
        <v>7.418111753371859</v>
      </c>
      <c r="K55" s="6">
        <f t="shared" si="4"/>
        <v>11.5</v>
      </c>
      <c r="L55" s="6">
        <f t="shared" si="5"/>
        <v>7.418111753371859</v>
      </c>
      <c r="O55" s="7"/>
      <c r="Q55" s="8"/>
      <c r="R55" s="9"/>
    </row>
    <row r="56" spans="1:28" ht="12.75">
      <c r="A56" s="3">
        <v>30803</v>
      </c>
      <c r="B56" s="4">
        <v>0.038</v>
      </c>
      <c r="C56" s="5">
        <v>0.115</v>
      </c>
      <c r="D56" s="4">
        <f t="shared" si="0"/>
        <v>0.07418111753371859</v>
      </c>
      <c r="E56" s="3">
        <v>30803</v>
      </c>
      <c r="F56" s="1">
        <f t="shared" si="1"/>
        <v>3.8</v>
      </c>
      <c r="G56" s="1">
        <f t="shared" si="2"/>
        <v>11.5</v>
      </c>
      <c r="H56" s="1">
        <f t="shared" si="3"/>
        <v>7.418111753371859</v>
      </c>
      <c r="K56" s="6">
        <f t="shared" si="4"/>
        <v>11.5</v>
      </c>
      <c r="L56" s="6">
        <f t="shared" si="5"/>
        <v>7.418111753371859</v>
      </c>
      <c r="O56" s="7"/>
      <c r="Q56" s="8"/>
      <c r="R56"/>
      <c r="S56"/>
      <c r="T56"/>
      <c r="U56"/>
      <c r="V56"/>
      <c r="W56"/>
      <c r="X56"/>
      <c r="Y56"/>
      <c r="Z56"/>
      <c r="AA56"/>
      <c r="AB56"/>
    </row>
    <row r="57" spans="1:18" ht="12.75">
      <c r="A57" s="3">
        <v>30834</v>
      </c>
      <c r="B57" s="4">
        <v>0.038</v>
      </c>
      <c r="C57" s="5">
        <v>0.115</v>
      </c>
      <c r="D57" s="4">
        <f t="shared" si="0"/>
        <v>0.07418111753371859</v>
      </c>
      <c r="E57" s="3">
        <v>30834</v>
      </c>
      <c r="F57" s="1">
        <f t="shared" si="1"/>
        <v>3.8</v>
      </c>
      <c r="G57" s="1">
        <f t="shared" si="2"/>
        <v>11.5</v>
      </c>
      <c r="H57" s="1">
        <f t="shared" si="3"/>
        <v>7.418111753371859</v>
      </c>
      <c r="K57" s="6">
        <f t="shared" si="4"/>
        <v>11.5</v>
      </c>
      <c r="L57" s="6">
        <f t="shared" si="5"/>
        <v>7.418111753371859</v>
      </c>
      <c r="O57" s="7"/>
      <c r="Q57" s="8"/>
      <c r="R57" s="9"/>
    </row>
    <row r="58" spans="1:18" ht="12.75">
      <c r="A58" s="3">
        <v>30864</v>
      </c>
      <c r="B58" s="4">
        <v>0.035</v>
      </c>
      <c r="C58" s="5">
        <v>0.115</v>
      </c>
      <c r="D58" s="4">
        <f t="shared" si="0"/>
        <v>0.07729468599033829</v>
      </c>
      <c r="E58" s="3">
        <v>30864</v>
      </c>
      <c r="F58" s="1">
        <f t="shared" si="1"/>
        <v>3.5000000000000004</v>
      </c>
      <c r="G58" s="1">
        <f t="shared" si="2"/>
        <v>11.5</v>
      </c>
      <c r="H58" s="1">
        <f t="shared" si="3"/>
        <v>7.7294685990338285</v>
      </c>
      <c r="K58" s="6">
        <f t="shared" si="4"/>
        <v>11.5</v>
      </c>
      <c r="L58" s="6">
        <f t="shared" si="5"/>
        <v>7.7294685990338285</v>
      </c>
      <c r="O58" s="7"/>
      <c r="Q58" s="8"/>
      <c r="R58" s="9"/>
    </row>
    <row r="59" spans="1:18" ht="12.75">
      <c r="A59" s="3">
        <v>30895</v>
      </c>
      <c r="B59" s="4">
        <v>0.035</v>
      </c>
      <c r="C59" s="5">
        <v>0.115</v>
      </c>
      <c r="D59" s="4">
        <f t="shared" si="0"/>
        <v>0.07729468599033829</v>
      </c>
      <c r="E59" s="3">
        <v>30895</v>
      </c>
      <c r="F59" s="1">
        <f t="shared" si="1"/>
        <v>3.5000000000000004</v>
      </c>
      <c r="G59" s="1">
        <f t="shared" si="2"/>
        <v>11.5</v>
      </c>
      <c r="H59" s="1">
        <f t="shared" si="3"/>
        <v>7.7294685990338285</v>
      </c>
      <c r="K59" s="6">
        <f t="shared" si="4"/>
        <v>11.5</v>
      </c>
      <c r="L59" s="6">
        <f t="shared" si="5"/>
        <v>7.7294685990338285</v>
      </c>
      <c r="O59" s="7"/>
      <c r="Q59" s="8"/>
      <c r="R59" s="9"/>
    </row>
    <row r="60" spans="1:18" ht="12.75">
      <c r="A60" s="3">
        <v>30926</v>
      </c>
      <c r="B60" s="4">
        <v>0.035</v>
      </c>
      <c r="C60" s="5">
        <v>0.115</v>
      </c>
      <c r="D60" s="4">
        <f t="shared" si="0"/>
        <v>0.07729468599033829</v>
      </c>
      <c r="E60" s="3">
        <v>30926</v>
      </c>
      <c r="F60" s="1">
        <f t="shared" si="1"/>
        <v>3.5000000000000004</v>
      </c>
      <c r="G60" s="1">
        <f t="shared" si="2"/>
        <v>11.5</v>
      </c>
      <c r="H60" s="1">
        <f t="shared" si="3"/>
        <v>7.7294685990338285</v>
      </c>
      <c r="K60" s="6">
        <f t="shared" si="4"/>
        <v>11.5</v>
      </c>
      <c r="L60" s="6">
        <f t="shared" si="5"/>
        <v>7.7294685990338285</v>
      </c>
      <c r="O60" s="7"/>
      <c r="Q60" s="8"/>
      <c r="R60" s="9"/>
    </row>
    <row r="61" spans="1:18" ht="12.75">
      <c r="A61" s="3">
        <v>30956</v>
      </c>
      <c r="B61" s="4">
        <v>0.025</v>
      </c>
      <c r="C61" s="5">
        <v>0.115</v>
      </c>
      <c r="D61" s="4">
        <f t="shared" si="0"/>
        <v>0.08780487804878057</v>
      </c>
      <c r="E61" s="3">
        <v>30956</v>
      </c>
      <c r="F61" s="1">
        <f t="shared" si="1"/>
        <v>2.5</v>
      </c>
      <c r="G61" s="1">
        <f t="shared" si="2"/>
        <v>11.5</v>
      </c>
      <c r="H61" s="1">
        <f t="shared" si="3"/>
        <v>8.780487804878057</v>
      </c>
      <c r="K61" s="6">
        <f t="shared" si="4"/>
        <v>11.5</v>
      </c>
      <c r="L61" s="6">
        <f t="shared" si="5"/>
        <v>8.780487804878057</v>
      </c>
      <c r="O61" s="7"/>
      <c r="Q61" s="8"/>
      <c r="R61" s="9"/>
    </row>
    <row r="62" spans="1:22" ht="12.75">
      <c r="A62" s="3">
        <v>30987</v>
      </c>
      <c r="B62" s="4">
        <v>0.025</v>
      </c>
      <c r="C62" s="5">
        <v>0.115</v>
      </c>
      <c r="D62" s="4">
        <f t="shared" si="0"/>
        <v>0.08780487804878057</v>
      </c>
      <c r="E62" s="3">
        <v>30987</v>
      </c>
      <c r="F62" s="1">
        <f t="shared" si="1"/>
        <v>2.5</v>
      </c>
      <c r="G62" s="1">
        <f t="shared" si="2"/>
        <v>11.5</v>
      </c>
      <c r="H62" s="1">
        <f t="shared" si="3"/>
        <v>8.780487804878057</v>
      </c>
      <c r="K62" s="6">
        <f t="shared" si="4"/>
        <v>11.5</v>
      </c>
      <c r="L62" s="6">
        <f t="shared" si="5"/>
        <v>8.780487804878057</v>
      </c>
      <c r="O62" s="7"/>
      <c r="Q62" s="8"/>
      <c r="R62" s="9"/>
      <c r="V62" s="1">
        <f>V56/0.5794</f>
        <v>0</v>
      </c>
    </row>
    <row r="63" spans="1:18" ht="12.75">
      <c r="A63" s="3">
        <v>31017</v>
      </c>
      <c r="B63" s="4">
        <v>0.025</v>
      </c>
      <c r="C63" s="5">
        <v>0.115</v>
      </c>
      <c r="D63" s="4">
        <f t="shared" si="0"/>
        <v>0.08780487804878057</v>
      </c>
      <c r="E63" s="3">
        <v>31017</v>
      </c>
      <c r="F63" s="1">
        <f t="shared" si="1"/>
        <v>2.5</v>
      </c>
      <c r="G63" s="1">
        <f t="shared" si="2"/>
        <v>11.5</v>
      </c>
      <c r="H63" s="1">
        <f t="shared" si="3"/>
        <v>8.780487804878057</v>
      </c>
      <c r="K63" s="6">
        <f t="shared" si="4"/>
        <v>11.5</v>
      </c>
      <c r="L63" s="6">
        <f t="shared" si="5"/>
        <v>8.780487804878057</v>
      </c>
      <c r="O63" s="7"/>
      <c r="Q63" s="8"/>
      <c r="R63" s="9"/>
    </row>
    <row r="64" spans="1:18" ht="12.75">
      <c r="A64" s="3">
        <v>31048</v>
      </c>
      <c r="B64" s="4">
        <v>0.044</v>
      </c>
      <c r="C64" s="5">
        <v>0.115</v>
      </c>
      <c r="D64" s="4">
        <f t="shared" si="0"/>
        <v>0.06800766283524906</v>
      </c>
      <c r="E64" s="3">
        <v>31048</v>
      </c>
      <c r="F64" s="1">
        <f t="shared" si="1"/>
        <v>4.3999999999999995</v>
      </c>
      <c r="G64" s="1">
        <f t="shared" si="2"/>
        <v>11.5</v>
      </c>
      <c r="H64" s="1">
        <f t="shared" si="3"/>
        <v>6.800766283524906</v>
      </c>
      <c r="K64" s="6">
        <f t="shared" si="4"/>
        <v>11.5</v>
      </c>
      <c r="L64" s="6">
        <f t="shared" si="5"/>
        <v>6.800766283524906</v>
      </c>
      <c r="O64" s="7"/>
      <c r="Q64" s="8"/>
      <c r="R64" s="9"/>
    </row>
    <row r="65" spans="1:18" ht="12.75">
      <c r="A65" s="3">
        <v>31079</v>
      </c>
      <c r="B65" s="4">
        <v>0.044</v>
      </c>
      <c r="C65" s="5">
        <v>0.115</v>
      </c>
      <c r="D65" s="4">
        <f t="shared" si="0"/>
        <v>0.06800766283524906</v>
      </c>
      <c r="E65" s="3">
        <v>31079</v>
      </c>
      <c r="F65" s="1">
        <f t="shared" si="1"/>
        <v>4.3999999999999995</v>
      </c>
      <c r="G65" s="1">
        <f t="shared" si="2"/>
        <v>11.5</v>
      </c>
      <c r="H65" s="1">
        <f t="shared" si="3"/>
        <v>6.800766283524906</v>
      </c>
      <c r="K65" s="6">
        <f t="shared" si="4"/>
        <v>11.5</v>
      </c>
      <c r="L65" s="6">
        <f t="shared" si="5"/>
        <v>6.800766283524906</v>
      </c>
      <c r="O65" s="7"/>
      <c r="Q65" s="8"/>
      <c r="R65" s="9"/>
    </row>
    <row r="66" spans="1:18" ht="12.75">
      <c r="A66" s="3">
        <v>31107</v>
      </c>
      <c r="B66" s="4">
        <v>0.044</v>
      </c>
      <c r="C66" s="5">
        <v>0.115</v>
      </c>
      <c r="D66" s="4">
        <f t="shared" si="0"/>
        <v>0.06800766283524906</v>
      </c>
      <c r="E66" s="3">
        <v>31107</v>
      </c>
      <c r="F66" s="1">
        <f t="shared" si="1"/>
        <v>4.3999999999999995</v>
      </c>
      <c r="G66" s="1">
        <f t="shared" si="2"/>
        <v>11.5</v>
      </c>
      <c r="H66" s="1">
        <f t="shared" si="3"/>
        <v>6.800766283524906</v>
      </c>
      <c r="K66" s="6">
        <f t="shared" si="4"/>
        <v>11.5</v>
      </c>
      <c r="L66" s="6">
        <f t="shared" si="5"/>
        <v>6.800766283524906</v>
      </c>
      <c r="O66" s="7"/>
      <c r="Q66" s="8"/>
      <c r="R66" s="9"/>
    </row>
    <row r="67" spans="1:18" ht="12.75">
      <c r="A67" s="3">
        <v>31138</v>
      </c>
      <c r="B67" s="4">
        <v>0.067</v>
      </c>
      <c r="C67" s="5">
        <v>0.12</v>
      </c>
      <c r="D67" s="4">
        <f t="shared" si="0"/>
        <v>0.04967197750702912</v>
      </c>
      <c r="E67" s="3">
        <v>31138</v>
      </c>
      <c r="F67" s="1">
        <f t="shared" si="1"/>
        <v>6.7</v>
      </c>
      <c r="G67" s="1">
        <f t="shared" si="2"/>
        <v>12</v>
      </c>
      <c r="H67" s="1">
        <f t="shared" si="3"/>
        <v>4.967197750702912</v>
      </c>
      <c r="K67" s="6">
        <f t="shared" si="4"/>
        <v>12</v>
      </c>
      <c r="L67" s="6">
        <f t="shared" si="5"/>
        <v>4.967197750702912</v>
      </c>
      <c r="O67" s="7"/>
      <c r="Q67" s="8"/>
      <c r="R67" s="9"/>
    </row>
    <row r="68" spans="1:18" ht="12.75">
      <c r="A68" s="3">
        <v>31168</v>
      </c>
      <c r="B68" s="4">
        <v>0.067</v>
      </c>
      <c r="C68" s="5">
        <v>0.12</v>
      </c>
      <c r="D68" s="4">
        <f aca="true" t="shared" si="6" ref="D68:D131">((1+C68)/(1+B68)-1)</f>
        <v>0.04967197750702912</v>
      </c>
      <c r="E68" s="3">
        <v>31168</v>
      </c>
      <c r="F68" s="1">
        <f aca="true" t="shared" si="7" ref="F68:F131">B68*100</f>
        <v>6.7</v>
      </c>
      <c r="G68" s="1">
        <f aca="true" t="shared" si="8" ref="G68:G131">C68*100</f>
        <v>12</v>
      </c>
      <c r="H68" s="1">
        <f aca="true" t="shared" si="9" ref="H68:H131">D68*100</f>
        <v>4.967197750702912</v>
      </c>
      <c r="K68" s="6">
        <f aca="true" t="shared" si="10" ref="K68:K131">100*C68</f>
        <v>12</v>
      </c>
      <c r="L68" s="6">
        <f aca="true" t="shared" si="11" ref="L68:L131">100*D68</f>
        <v>4.967197750702912</v>
      </c>
      <c r="O68" s="7"/>
      <c r="Q68" s="8"/>
      <c r="R68" s="9"/>
    </row>
    <row r="69" spans="1:18" ht="12.75">
      <c r="A69" s="3">
        <v>31199</v>
      </c>
      <c r="B69" s="4">
        <v>0.067</v>
      </c>
      <c r="C69" s="5">
        <v>0.12</v>
      </c>
      <c r="D69" s="4">
        <f t="shared" si="6"/>
        <v>0.04967197750702912</v>
      </c>
      <c r="E69" s="3">
        <v>31199</v>
      </c>
      <c r="F69" s="1">
        <f t="shared" si="7"/>
        <v>6.7</v>
      </c>
      <c r="G69" s="1">
        <f t="shared" si="8"/>
        <v>12</v>
      </c>
      <c r="H69" s="1">
        <f t="shared" si="9"/>
        <v>4.967197750702912</v>
      </c>
      <c r="K69" s="6">
        <f t="shared" si="10"/>
        <v>12</v>
      </c>
      <c r="L69" s="6">
        <f t="shared" si="11"/>
        <v>4.967197750702912</v>
      </c>
      <c r="O69" s="7"/>
      <c r="Q69" s="8"/>
      <c r="R69" s="9"/>
    </row>
    <row r="70" spans="1:18" ht="12.75">
      <c r="A70" s="3">
        <v>31229</v>
      </c>
      <c r="B70" s="4">
        <v>0.076</v>
      </c>
      <c r="C70" s="5">
        <v>0.125</v>
      </c>
      <c r="D70" s="4">
        <f t="shared" si="6"/>
        <v>0.04553903345724897</v>
      </c>
      <c r="E70" s="3">
        <v>31229</v>
      </c>
      <c r="F70" s="1">
        <f t="shared" si="7"/>
        <v>7.6</v>
      </c>
      <c r="G70" s="1">
        <f t="shared" si="8"/>
        <v>12.5</v>
      </c>
      <c r="H70" s="1">
        <f t="shared" si="9"/>
        <v>4.553903345724897</v>
      </c>
      <c r="K70" s="6">
        <f t="shared" si="10"/>
        <v>12.5</v>
      </c>
      <c r="L70" s="6">
        <f t="shared" si="11"/>
        <v>4.553903345724897</v>
      </c>
      <c r="O70" s="7"/>
      <c r="Q70" s="8"/>
      <c r="R70" s="9"/>
    </row>
    <row r="71" spans="1:18" ht="12.75">
      <c r="A71" s="3">
        <v>31260</v>
      </c>
      <c r="B71" s="4">
        <v>0.076</v>
      </c>
      <c r="C71" s="5">
        <v>0.125</v>
      </c>
      <c r="D71" s="4">
        <f t="shared" si="6"/>
        <v>0.04553903345724897</v>
      </c>
      <c r="E71" s="3">
        <v>31260</v>
      </c>
      <c r="F71" s="1">
        <f t="shared" si="7"/>
        <v>7.6</v>
      </c>
      <c r="G71" s="1">
        <f t="shared" si="8"/>
        <v>12.5</v>
      </c>
      <c r="H71" s="1">
        <f t="shared" si="9"/>
        <v>4.553903345724897</v>
      </c>
      <c r="K71" s="6">
        <f t="shared" si="10"/>
        <v>12.5</v>
      </c>
      <c r="L71" s="6">
        <f t="shared" si="11"/>
        <v>4.553903345724897</v>
      </c>
      <c r="O71" s="7"/>
      <c r="Q71" s="8"/>
      <c r="R71" s="9"/>
    </row>
    <row r="72" spans="1:18" ht="12.75">
      <c r="A72" s="3">
        <v>31291</v>
      </c>
      <c r="B72" s="4">
        <v>0.076</v>
      </c>
      <c r="C72" s="5">
        <v>0.13</v>
      </c>
      <c r="D72" s="4">
        <f t="shared" si="6"/>
        <v>0.05018587360594773</v>
      </c>
      <c r="E72" s="3">
        <v>31291</v>
      </c>
      <c r="F72" s="1">
        <f t="shared" si="7"/>
        <v>7.6</v>
      </c>
      <c r="G72" s="1">
        <f t="shared" si="8"/>
        <v>13</v>
      </c>
      <c r="H72" s="1">
        <f t="shared" si="9"/>
        <v>5.018587360594773</v>
      </c>
      <c r="K72" s="6">
        <f t="shared" si="10"/>
        <v>13</v>
      </c>
      <c r="L72" s="6">
        <f t="shared" si="11"/>
        <v>5.018587360594773</v>
      </c>
      <c r="O72" s="7"/>
      <c r="Q72" s="8"/>
      <c r="R72" s="9"/>
    </row>
    <row r="73" spans="1:18" ht="12.75">
      <c r="A73" s="3">
        <v>31321</v>
      </c>
      <c r="B73" s="4">
        <v>0.083</v>
      </c>
      <c r="C73" s="5">
        <v>0.135</v>
      </c>
      <c r="D73" s="4">
        <f t="shared" si="6"/>
        <v>0.048014773776546615</v>
      </c>
      <c r="E73" s="3">
        <v>31321</v>
      </c>
      <c r="F73" s="1">
        <f t="shared" si="7"/>
        <v>8.3</v>
      </c>
      <c r="G73" s="1">
        <f t="shared" si="8"/>
        <v>13.5</v>
      </c>
      <c r="H73" s="1">
        <f t="shared" si="9"/>
        <v>4.8014773776546615</v>
      </c>
      <c r="K73" s="6">
        <f t="shared" si="10"/>
        <v>13.5</v>
      </c>
      <c r="L73" s="6">
        <f t="shared" si="11"/>
        <v>4.8014773776546615</v>
      </c>
      <c r="O73" s="7"/>
      <c r="Q73" s="8"/>
      <c r="R73" s="9"/>
    </row>
    <row r="74" spans="1:18" ht="12.75">
      <c r="A74" s="3">
        <v>31352</v>
      </c>
      <c r="B74" s="4">
        <v>0.083</v>
      </c>
      <c r="C74" s="5">
        <v>0.135</v>
      </c>
      <c r="D74" s="4">
        <f t="shared" si="6"/>
        <v>0.048014773776546615</v>
      </c>
      <c r="E74" s="3">
        <v>31352</v>
      </c>
      <c r="F74" s="1">
        <f t="shared" si="7"/>
        <v>8.3</v>
      </c>
      <c r="G74" s="1">
        <f t="shared" si="8"/>
        <v>13.5</v>
      </c>
      <c r="H74" s="1">
        <f t="shared" si="9"/>
        <v>4.8014773776546615</v>
      </c>
      <c r="K74" s="6">
        <f t="shared" si="10"/>
        <v>13.5</v>
      </c>
      <c r="L74" s="6">
        <f t="shared" si="11"/>
        <v>4.8014773776546615</v>
      </c>
      <c r="O74" s="7"/>
      <c r="Q74" s="8"/>
      <c r="R74" s="9"/>
    </row>
    <row r="75" spans="1:18" ht="12.75">
      <c r="A75" s="3">
        <v>31382</v>
      </c>
      <c r="B75" s="4">
        <v>0.083</v>
      </c>
      <c r="C75" s="5">
        <v>0.135</v>
      </c>
      <c r="D75" s="4">
        <f t="shared" si="6"/>
        <v>0.048014773776546615</v>
      </c>
      <c r="E75" s="3">
        <v>31382</v>
      </c>
      <c r="F75" s="1">
        <f t="shared" si="7"/>
        <v>8.3</v>
      </c>
      <c r="G75" s="1">
        <f t="shared" si="8"/>
        <v>13.5</v>
      </c>
      <c r="H75" s="1">
        <f t="shared" si="9"/>
        <v>4.8014773776546615</v>
      </c>
      <c r="K75" s="6">
        <f t="shared" si="10"/>
        <v>13.5</v>
      </c>
      <c r="L75" s="6">
        <f t="shared" si="11"/>
        <v>4.8014773776546615</v>
      </c>
      <c r="O75" s="7"/>
      <c r="Q75" s="8"/>
      <c r="R75" s="9"/>
    </row>
    <row r="76" spans="1:18" ht="12.75">
      <c r="A76" s="3">
        <v>31413</v>
      </c>
      <c r="B76" s="4">
        <v>0.092</v>
      </c>
      <c r="C76" s="5">
        <v>0.135</v>
      </c>
      <c r="D76" s="4">
        <f t="shared" si="6"/>
        <v>0.03937728937728924</v>
      </c>
      <c r="E76" s="3">
        <v>31413</v>
      </c>
      <c r="F76" s="1">
        <f t="shared" si="7"/>
        <v>9.2</v>
      </c>
      <c r="G76" s="1">
        <f t="shared" si="8"/>
        <v>13.5</v>
      </c>
      <c r="H76" s="1">
        <f t="shared" si="9"/>
        <v>3.9377289377289237</v>
      </c>
      <c r="K76" s="6">
        <f t="shared" si="10"/>
        <v>13.5</v>
      </c>
      <c r="L76" s="6">
        <f t="shared" si="11"/>
        <v>3.9377289377289237</v>
      </c>
      <c r="O76" s="7"/>
      <c r="Q76" s="8"/>
      <c r="R76" s="9"/>
    </row>
    <row r="77" spans="1:18" ht="12.75">
      <c r="A77" s="3">
        <v>31444</v>
      </c>
      <c r="B77" s="4">
        <v>0.092</v>
      </c>
      <c r="C77" s="5">
        <v>0.135</v>
      </c>
      <c r="D77" s="4">
        <f t="shared" si="6"/>
        <v>0.03937728937728924</v>
      </c>
      <c r="E77" s="3">
        <v>31444</v>
      </c>
      <c r="F77" s="1">
        <f t="shared" si="7"/>
        <v>9.2</v>
      </c>
      <c r="G77" s="1">
        <f t="shared" si="8"/>
        <v>13.5</v>
      </c>
      <c r="H77" s="1">
        <f t="shared" si="9"/>
        <v>3.9377289377289237</v>
      </c>
      <c r="K77" s="6">
        <f t="shared" si="10"/>
        <v>13.5</v>
      </c>
      <c r="L77" s="6">
        <f t="shared" si="11"/>
        <v>3.9377289377289237</v>
      </c>
      <c r="O77" s="7"/>
      <c r="Q77" s="8"/>
      <c r="R77" s="9"/>
    </row>
    <row r="78" spans="1:18" ht="12.75">
      <c r="A78" s="3">
        <v>31472</v>
      </c>
      <c r="B78" s="4">
        <v>0.092</v>
      </c>
      <c r="C78" s="5">
        <v>0.135</v>
      </c>
      <c r="D78" s="4">
        <f t="shared" si="6"/>
        <v>0.03937728937728924</v>
      </c>
      <c r="E78" s="3">
        <v>31472</v>
      </c>
      <c r="F78" s="1">
        <f t="shared" si="7"/>
        <v>9.2</v>
      </c>
      <c r="G78" s="1">
        <f t="shared" si="8"/>
        <v>13.5</v>
      </c>
      <c r="H78" s="1">
        <f t="shared" si="9"/>
        <v>3.9377289377289237</v>
      </c>
      <c r="K78" s="6">
        <f t="shared" si="10"/>
        <v>13.5</v>
      </c>
      <c r="L78" s="6">
        <f t="shared" si="11"/>
        <v>3.9377289377289237</v>
      </c>
      <c r="O78" s="7"/>
      <c r="Q78" s="8"/>
      <c r="R78" s="9"/>
    </row>
    <row r="79" spans="1:18" ht="12.75">
      <c r="A79" s="3">
        <v>31503</v>
      </c>
      <c r="B79" s="4">
        <v>0.084</v>
      </c>
      <c r="C79" s="5">
        <v>0.155</v>
      </c>
      <c r="D79" s="4">
        <f t="shared" si="6"/>
        <v>0.06549815498154987</v>
      </c>
      <c r="E79" s="3">
        <v>31503</v>
      </c>
      <c r="F79" s="1">
        <f t="shared" si="7"/>
        <v>8.4</v>
      </c>
      <c r="G79" s="1">
        <f t="shared" si="8"/>
        <v>15.5</v>
      </c>
      <c r="H79" s="1">
        <f t="shared" si="9"/>
        <v>6.549815498154987</v>
      </c>
      <c r="K79" s="6">
        <f t="shared" si="10"/>
        <v>15.5</v>
      </c>
      <c r="L79" s="6">
        <f t="shared" si="11"/>
        <v>6.549815498154987</v>
      </c>
      <c r="O79" s="7"/>
      <c r="Q79" s="8"/>
      <c r="R79" s="9"/>
    </row>
    <row r="80" spans="1:18" ht="12.75">
      <c r="A80" s="3">
        <v>31533</v>
      </c>
      <c r="B80" s="4">
        <v>0.084</v>
      </c>
      <c r="C80" s="5">
        <v>0.155</v>
      </c>
      <c r="D80" s="4">
        <f t="shared" si="6"/>
        <v>0.06549815498154987</v>
      </c>
      <c r="E80" s="3">
        <v>31533</v>
      </c>
      <c r="F80" s="1">
        <f t="shared" si="7"/>
        <v>8.4</v>
      </c>
      <c r="G80" s="1">
        <f t="shared" si="8"/>
        <v>15.5</v>
      </c>
      <c r="H80" s="1">
        <f t="shared" si="9"/>
        <v>6.549815498154987</v>
      </c>
      <c r="K80" s="6">
        <f t="shared" si="10"/>
        <v>15.5</v>
      </c>
      <c r="L80" s="6">
        <f t="shared" si="11"/>
        <v>6.549815498154987</v>
      </c>
      <c r="O80" s="7"/>
      <c r="Q80" s="8"/>
      <c r="R80" s="9"/>
    </row>
    <row r="81" spans="1:18" ht="12.75">
      <c r="A81" s="3">
        <v>31564</v>
      </c>
      <c r="B81" s="4">
        <v>0.084</v>
      </c>
      <c r="C81" s="5">
        <v>0.155</v>
      </c>
      <c r="D81" s="4">
        <f t="shared" si="6"/>
        <v>0.06549815498154987</v>
      </c>
      <c r="E81" s="3">
        <v>31564</v>
      </c>
      <c r="F81" s="1">
        <f t="shared" si="7"/>
        <v>8.4</v>
      </c>
      <c r="G81" s="1">
        <f t="shared" si="8"/>
        <v>15.5</v>
      </c>
      <c r="H81" s="1">
        <f t="shared" si="9"/>
        <v>6.549815498154987</v>
      </c>
      <c r="K81" s="6">
        <f t="shared" si="10"/>
        <v>15.5</v>
      </c>
      <c r="L81" s="6">
        <f t="shared" si="11"/>
        <v>6.549815498154987</v>
      </c>
      <c r="O81" s="7"/>
      <c r="Q81" s="8"/>
      <c r="R81" s="9"/>
    </row>
    <row r="82" spans="1:18" ht="12.75">
      <c r="A82" s="3">
        <v>31594</v>
      </c>
      <c r="B82" s="4">
        <v>0.089</v>
      </c>
      <c r="C82" s="5">
        <v>0.155</v>
      </c>
      <c r="D82" s="4">
        <f t="shared" si="6"/>
        <v>0.06060606060606055</v>
      </c>
      <c r="E82" s="3">
        <v>31594</v>
      </c>
      <c r="F82" s="1">
        <f t="shared" si="7"/>
        <v>8.9</v>
      </c>
      <c r="G82" s="1">
        <f t="shared" si="8"/>
        <v>15.5</v>
      </c>
      <c r="H82" s="1">
        <f t="shared" si="9"/>
        <v>6.060606060606055</v>
      </c>
      <c r="K82" s="6">
        <f t="shared" si="10"/>
        <v>15.5</v>
      </c>
      <c r="L82" s="6">
        <f t="shared" si="11"/>
        <v>6.060606060606055</v>
      </c>
      <c r="O82" s="7"/>
      <c r="Q82" s="8"/>
      <c r="R82" s="9"/>
    </row>
    <row r="83" spans="1:18" ht="12.75">
      <c r="A83" s="3">
        <v>31625</v>
      </c>
      <c r="B83" s="4">
        <v>0.089</v>
      </c>
      <c r="C83" s="5">
        <v>0.155</v>
      </c>
      <c r="D83" s="4">
        <f t="shared" si="6"/>
        <v>0.06060606060606055</v>
      </c>
      <c r="E83" s="3">
        <v>31625</v>
      </c>
      <c r="F83" s="1">
        <f t="shared" si="7"/>
        <v>8.9</v>
      </c>
      <c r="G83" s="1">
        <f t="shared" si="8"/>
        <v>15.5</v>
      </c>
      <c r="H83" s="1">
        <f t="shared" si="9"/>
        <v>6.060606060606055</v>
      </c>
      <c r="K83" s="6">
        <f t="shared" si="10"/>
        <v>15.5</v>
      </c>
      <c r="L83" s="6">
        <f t="shared" si="11"/>
        <v>6.060606060606055</v>
      </c>
      <c r="O83" s="7"/>
      <c r="Q83" s="8"/>
      <c r="R83" s="9"/>
    </row>
    <row r="84" spans="1:18" ht="12.75">
      <c r="A84" s="3">
        <v>31656</v>
      </c>
      <c r="B84" s="4">
        <v>0.089</v>
      </c>
      <c r="C84" s="5">
        <v>0.155</v>
      </c>
      <c r="D84" s="4">
        <f t="shared" si="6"/>
        <v>0.06060606060606055</v>
      </c>
      <c r="E84" s="3">
        <v>31656</v>
      </c>
      <c r="F84" s="1">
        <f t="shared" si="7"/>
        <v>8.9</v>
      </c>
      <c r="G84" s="1">
        <f t="shared" si="8"/>
        <v>15.5</v>
      </c>
      <c r="H84" s="1">
        <f t="shared" si="9"/>
        <v>6.060606060606055</v>
      </c>
      <c r="K84" s="6">
        <f t="shared" si="10"/>
        <v>15.5</v>
      </c>
      <c r="L84" s="6">
        <f t="shared" si="11"/>
        <v>6.060606060606055</v>
      </c>
      <c r="O84" s="7"/>
      <c r="Q84" s="8"/>
      <c r="R84" s="9"/>
    </row>
    <row r="85" spans="1:18" ht="12.75">
      <c r="A85" s="3">
        <v>31686</v>
      </c>
      <c r="B85" s="4">
        <v>0.098</v>
      </c>
      <c r="C85" s="5">
        <v>0.155</v>
      </c>
      <c r="D85" s="4">
        <f t="shared" si="6"/>
        <v>0.051912568306010876</v>
      </c>
      <c r="E85" s="3">
        <v>31686</v>
      </c>
      <c r="F85" s="1">
        <f t="shared" si="7"/>
        <v>9.8</v>
      </c>
      <c r="G85" s="1">
        <f t="shared" si="8"/>
        <v>15.5</v>
      </c>
      <c r="H85" s="1">
        <f t="shared" si="9"/>
        <v>5.191256830601088</v>
      </c>
      <c r="K85" s="6">
        <f t="shared" si="10"/>
        <v>15.5</v>
      </c>
      <c r="L85" s="6">
        <f t="shared" si="11"/>
        <v>5.191256830601088</v>
      </c>
      <c r="O85" s="7"/>
      <c r="Q85" s="8"/>
      <c r="R85" s="9"/>
    </row>
    <row r="86" spans="1:18" ht="12.75">
      <c r="A86" s="3">
        <v>31717</v>
      </c>
      <c r="B86" s="4">
        <v>0.098</v>
      </c>
      <c r="C86" s="5">
        <v>0.155</v>
      </c>
      <c r="D86" s="4">
        <f t="shared" si="6"/>
        <v>0.051912568306010876</v>
      </c>
      <c r="E86" s="3">
        <v>31717</v>
      </c>
      <c r="F86" s="1">
        <f t="shared" si="7"/>
        <v>9.8</v>
      </c>
      <c r="G86" s="1">
        <f t="shared" si="8"/>
        <v>15.5</v>
      </c>
      <c r="H86" s="1">
        <f t="shared" si="9"/>
        <v>5.191256830601088</v>
      </c>
      <c r="K86" s="6">
        <f t="shared" si="10"/>
        <v>15.5</v>
      </c>
      <c r="L86" s="6">
        <f t="shared" si="11"/>
        <v>5.191256830601088</v>
      </c>
      <c r="O86" s="7"/>
      <c r="Q86" s="8"/>
      <c r="R86" s="9"/>
    </row>
    <row r="87" spans="1:18" ht="12.75">
      <c r="A87" s="3">
        <v>31747</v>
      </c>
      <c r="B87" s="4">
        <v>0.098</v>
      </c>
      <c r="C87" s="5">
        <v>0.155</v>
      </c>
      <c r="D87" s="4">
        <f t="shared" si="6"/>
        <v>0.051912568306010876</v>
      </c>
      <c r="E87" s="3">
        <v>31747</v>
      </c>
      <c r="F87" s="1">
        <f t="shared" si="7"/>
        <v>9.8</v>
      </c>
      <c r="G87" s="1">
        <f t="shared" si="8"/>
        <v>15.5</v>
      </c>
      <c r="H87" s="1">
        <f t="shared" si="9"/>
        <v>5.191256830601088</v>
      </c>
      <c r="K87" s="6">
        <f t="shared" si="10"/>
        <v>15.5</v>
      </c>
      <c r="L87" s="6">
        <f t="shared" si="11"/>
        <v>5.191256830601088</v>
      </c>
      <c r="O87" s="7"/>
      <c r="Q87" s="8"/>
      <c r="R87" s="9"/>
    </row>
    <row r="88" spans="1:18" ht="12.75">
      <c r="A88" s="3">
        <v>31778</v>
      </c>
      <c r="B88" s="4">
        <v>0.094</v>
      </c>
      <c r="C88" s="5">
        <v>0.155</v>
      </c>
      <c r="D88" s="4">
        <f t="shared" si="6"/>
        <v>0.05575868372943327</v>
      </c>
      <c r="E88" s="3">
        <v>31778</v>
      </c>
      <c r="F88" s="1">
        <f t="shared" si="7"/>
        <v>9.4</v>
      </c>
      <c r="G88" s="1">
        <f t="shared" si="8"/>
        <v>15.5</v>
      </c>
      <c r="H88" s="1">
        <f t="shared" si="9"/>
        <v>5.575868372943327</v>
      </c>
      <c r="K88" s="6">
        <f t="shared" si="10"/>
        <v>15.5</v>
      </c>
      <c r="L88" s="6">
        <f t="shared" si="11"/>
        <v>5.575868372943327</v>
      </c>
      <c r="O88" s="7"/>
      <c r="Q88" s="8"/>
      <c r="R88" s="9"/>
    </row>
    <row r="89" spans="1:18" ht="12.75">
      <c r="A89" s="3">
        <v>31809</v>
      </c>
      <c r="B89" s="4">
        <v>0.094</v>
      </c>
      <c r="C89" s="5">
        <v>0.155</v>
      </c>
      <c r="D89" s="4">
        <f t="shared" si="6"/>
        <v>0.05575868372943327</v>
      </c>
      <c r="E89" s="3">
        <v>31809</v>
      </c>
      <c r="F89" s="1">
        <f t="shared" si="7"/>
        <v>9.4</v>
      </c>
      <c r="G89" s="1">
        <f t="shared" si="8"/>
        <v>15.5</v>
      </c>
      <c r="H89" s="1">
        <f t="shared" si="9"/>
        <v>5.575868372943327</v>
      </c>
      <c r="K89" s="6">
        <f t="shared" si="10"/>
        <v>15.5</v>
      </c>
      <c r="L89" s="6">
        <f t="shared" si="11"/>
        <v>5.575868372943327</v>
      </c>
      <c r="O89" s="7"/>
      <c r="Q89" s="8"/>
      <c r="R89" s="9"/>
    </row>
    <row r="90" spans="1:18" ht="12.75">
      <c r="A90" s="3">
        <v>31837</v>
      </c>
      <c r="B90" s="4">
        <v>0.094</v>
      </c>
      <c r="C90" s="5">
        <v>0.155</v>
      </c>
      <c r="D90" s="4">
        <f t="shared" si="6"/>
        <v>0.05575868372943327</v>
      </c>
      <c r="E90" s="3">
        <v>31837</v>
      </c>
      <c r="F90" s="1">
        <f t="shared" si="7"/>
        <v>9.4</v>
      </c>
      <c r="G90" s="1">
        <f t="shared" si="8"/>
        <v>15.5</v>
      </c>
      <c r="H90" s="1">
        <f t="shared" si="9"/>
        <v>5.575868372943327</v>
      </c>
      <c r="K90" s="6">
        <f t="shared" si="10"/>
        <v>15.5</v>
      </c>
      <c r="L90" s="6">
        <f t="shared" si="11"/>
        <v>5.575868372943327</v>
      </c>
      <c r="O90" s="7"/>
      <c r="Q90" s="8"/>
      <c r="R90" s="9"/>
    </row>
    <row r="91" spans="1:18" ht="12.75">
      <c r="A91" s="3">
        <v>31868</v>
      </c>
      <c r="B91" s="4">
        <v>0.093</v>
      </c>
      <c r="C91" s="5">
        <v>0.155</v>
      </c>
      <c r="D91" s="4">
        <f t="shared" si="6"/>
        <v>0.05672461116193972</v>
      </c>
      <c r="E91" s="3">
        <v>31868</v>
      </c>
      <c r="F91" s="1">
        <f t="shared" si="7"/>
        <v>9.3</v>
      </c>
      <c r="G91" s="1">
        <f t="shared" si="8"/>
        <v>15.5</v>
      </c>
      <c r="H91" s="1">
        <f t="shared" si="9"/>
        <v>5.672461116193972</v>
      </c>
      <c r="K91" s="6">
        <f t="shared" si="10"/>
        <v>15.5</v>
      </c>
      <c r="L91" s="6">
        <f t="shared" si="11"/>
        <v>5.672461116193972</v>
      </c>
      <c r="O91" s="7"/>
      <c r="Q91" s="8"/>
      <c r="R91" s="9"/>
    </row>
    <row r="92" spans="1:18" ht="12.75">
      <c r="A92" s="3">
        <v>31898</v>
      </c>
      <c r="B92" s="4">
        <v>0.093</v>
      </c>
      <c r="C92" s="5">
        <v>0.155</v>
      </c>
      <c r="D92" s="4">
        <f t="shared" si="6"/>
        <v>0.05672461116193972</v>
      </c>
      <c r="E92" s="3">
        <v>31898</v>
      </c>
      <c r="F92" s="1">
        <f t="shared" si="7"/>
        <v>9.3</v>
      </c>
      <c r="G92" s="1">
        <f t="shared" si="8"/>
        <v>15.5</v>
      </c>
      <c r="H92" s="1">
        <f t="shared" si="9"/>
        <v>5.672461116193972</v>
      </c>
      <c r="K92" s="6">
        <f t="shared" si="10"/>
        <v>15.5</v>
      </c>
      <c r="L92" s="6">
        <f t="shared" si="11"/>
        <v>5.672461116193972</v>
      </c>
      <c r="O92" s="7"/>
      <c r="Q92" s="8"/>
      <c r="R92" s="9"/>
    </row>
    <row r="93" spans="1:18" ht="12.75">
      <c r="A93" s="3">
        <v>31929</v>
      </c>
      <c r="B93" s="4">
        <v>0.093</v>
      </c>
      <c r="C93" s="5">
        <v>0.155</v>
      </c>
      <c r="D93" s="4">
        <f t="shared" si="6"/>
        <v>0.05672461116193972</v>
      </c>
      <c r="E93" s="3">
        <v>31929</v>
      </c>
      <c r="F93" s="1">
        <f t="shared" si="7"/>
        <v>9.3</v>
      </c>
      <c r="G93" s="1">
        <f t="shared" si="8"/>
        <v>15.5</v>
      </c>
      <c r="H93" s="1">
        <f t="shared" si="9"/>
        <v>5.672461116193972</v>
      </c>
      <c r="K93" s="6">
        <f t="shared" si="10"/>
        <v>15.5</v>
      </c>
      <c r="L93" s="6">
        <f t="shared" si="11"/>
        <v>5.672461116193972</v>
      </c>
      <c r="O93" s="7"/>
      <c r="Q93" s="8"/>
      <c r="R93" s="9"/>
    </row>
    <row r="94" spans="1:18" ht="12.75">
      <c r="A94" s="3">
        <v>31959</v>
      </c>
      <c r="B94" s="4">
        <v>0.083</v>
      </c>
      <c r="C94" s="5">
        <v>0.155</v>
      </c>
      <c r="D94" s="4">
        <f t="shared" si="6"/>
        <v>0.06648199445983383</v>
      </c>
      <c r="E94" s="3">
        <v>31959</v>
      </c>
      <c r="F94" s="1">
        <f t="shared" si="7"/>
        <v>8.3</v>
      </c>
      <c r="G94" s="1">
        <f t="shared" si="8"/>
        <v>15.5</v>
      </c>
      <c r="H94" s="1">
        <f t="shared" si="9"/>
        <v>6.648199445983383</v>
      </c>
      <c r="K94" s="6">
        <f t="shared" si="10"/>
        <v>15.5</v>
      </c>
      <c r="L94" s="6">
        <f t="shared" si="11"/>
        <v>6.648199445983383</v>
      </c>
      <c r="O94" s="7"/>
      <c r="Q94" s="8"/>
      <c r="R94" s="9"/>
    </row>
    <row r="95" spans="1:18" ht="12.75">
      <c r="A95" s="3">
        <v>31990</v>
      </c>
      <c r="B95" s="4">
        <v>0.083</v>
      </c>
      <c r="C95" s="5">
        <v>0.15</v>
      </c>
      <c r="D95" s="4">
        <f t="shared" si="6"/>
        <v>0.06186518928901186</v>
      </c>
      <c r="E95" s="3">
        <v>31990</v>
      </c>
      <c r="F95" s="1">
        <f t="shared" si="7"/>
        <v>8.3</v>
      </c>
      <c r="G95" s="1">
        <f t="shared" si="8"/>
        <v>15</v>
      </c>
      <c r="H95" s="1">
        <f t="shared" si="9"/>
        <v>6.186518928901186</v>
      </c>
      <c r="K95" s="6">
        <f t="shared" si="10"/>
        <v>15</v>
      </c>
      <c r="L95" s="6">
        <f t="shared" si="11"/>
        <v>6.186518928901186</v>
      </c>
      <c r="O95" s="7"/>
      <c r="Q95" s="8"/>
      <c r="R95" s="9"/>
    </row>
    <row r="96" spans="1:18" ht="12.75">
      <c r="A96" s="3">
        <v>32021</v>
      </c>
      <c r="B96" s="4">
        <v>0.083</v>
      </c>
      <c r="C96" s="5">
        <v>0.15</v>
      </c>
      <c r="D96" s="4">
        <f t="shared" si="6"/>
        <v>0.06186518928901186</v>
      </c>
      <c r="E96" s="3">
        <v>32021</v>
      </c>
      <c r="F96" s="1">
        <f t="shared" si="7"/>
        <v>8.3</v>
      </c>
      <c r="G96" s="1">
        <f t="shared" si="8"/>
        <v>15</v>
      </c>
      <c r="H96" s="1">
        <f t="shared" si="9"/>
        <v>6.186518928901186</v>
      </c>
      <c r="K96" s="6">
        <f t="shared" si="10"/>
        <v>15</v>
      </c>
      <c r="L96" s="6">
        <f t="shared" si="11"/>
        <v>6.186518928901186</v>
      </c>
      <c r="O96" s="7"/>
      <c r="Q96" s="8"/>
      <c r="R96" s="9"/>
    </row>
    <row r="97" spans="1:18" ht="12.75">
      <c r="A97" s="3">
        <v>32051</v>
      </c>
      <c r="B97" s="4">
        <v>0.071</v>
      </c>
      <c r="C97" s="5">
        <v>0.145</v>
      </c>
      <c r="D97" s="4">
        <f t="shared" si="6"/>
        <v>0.06909430438842201</v>
      </c>
      <c r="E97" s="3">
        <v>32051</v>
      </c>
      <c r="F97" s="1">
        <f t="shared" si="7"/>
        <v>7.1</v>
      </c>
      <c r="G97" s="1">
        <f t="shared" si="8"/>
        <v>14.499999999999998</v>
      </c>
      <c r="H97" s="1">
        <f t="shared" si="9"/>
        <v>6.909430438842201</v>
      </c>
      <c r="K97" s="6">
        <f t="shared" si="10"/>
        <v>14.499999999999998</v>
      </c>
      <c r="L97" s="6">
        <f t="shared" si="11"/>
        <v>6.909430438842201</v>
      </c>
      <c r="O97" s="7"/>
      <c r="Q97" s="8"/>
      <c r="R97" s="9"/>
    </row>
    <row r="98" spans="1:18" ht="12.75">
      <c r="A98" s="3">
        <v>32082</v>
      </c>
      <c r="B98" s="4">
        <v>0.071</v>
      </c>
      <c r="C98" s="5">
        <v>0.14</v>
      </c>
      <c r="D98" s="4">
        <f t="shared" si="6"/>
        <v>0.06442577030812346</v>
      </c>
      <c r="E98" s="3">
        <v>32082</v>
      </c>
      <c r="F98" s="1">
        <f t="shared" si="7"/>
        <v>7.1</v>
      </c>
      <c r="G98" s="1">
        <f t="shared" si="8"/>
        <v>14.000000000000002</v>
      </c>
      <c r="H98" s="1">
        <f t="shared" si="9"/>
        <v>6.4425770308123465</v>
      </c>
      <c r="K98" s="6">
        <f t="shared" si="10"/>
        <v>14.000000000000002</v>
      </c>
      <c r="L98" s="6">
        <f t="shared" si="11"/>
        <v>6.4425770308123465</v>
      </c>
      <c r="O98" s="7"/>
      <c r="Q98" s="8"/>
      <c r="R98" s="9"/>
    </row>
    <row r="99" spans="1:18" ht="12.75">
      <c r="A99" s="3">
        <v>32112</v>
      </c>
      <c r="B99" s="4">
        <v>0.071</v>
      </c>
      <c r="C99" s="5">
        <v>0.14</v>
      </c>
      <c r="D99" s="4">
        <f t="shared" si="6"/>
        <v>0.06442577030812346</v>
      </c>
      <c r="E99" s="3">
        <v>32112</v>
      </c>
      <c r="F99" s="1">
        <f t="shared" si="7"/>
        <v>7.1</v>
      </c>
      <c r="G99" s="1">
        <f t="shared" si="8"/>
        <v>14.000000000000002</v>
      </c>
      <c r="H99" s="1">
        <f t="shared" si="9"/>
        <v>6.4425770308123465</v>
      </c>
      <c r="K99" s="6">
        <f t="shared" si="10"/>
        <v>14.000000000000002</v>
      </c>
      <c r="L99" s="6">
        <f t="shared" si="11"/>
        <v>6.4425770308123465</v>
      </c>
      <c r="O99" s="7"/>
      <c r="Q99" s="8"/>
      <c r="R99" s="9"/>
    </row>
    <row r="100" spans="1:18" ht="12.75">
      <c r="A100" s="3">
        <v>32143</v>
      </c>
      <c r="B100" s="4">
        <v>0.069</v>
      </c>
      <c r="C100" s="5">
        <v>0.14</v>
      </c>
      <c r="D100" s="4">
        <f t="shared" si="6"/>
        <v>0.06641721234798892</v>
      </c>
      <c r="E100" s="3">
        <v>32143</v>
      </c>
      <c r="F100" s="1">
        <f t="shared" si="7"/>
        <v>6.9</v>
      </c>
      <c r="G100" s="1">
        <f t="shared" si="8"/>
        <v>14.000000000000002</v>
      </c>
      <c r="H100" s="1">
        <f t="shared" si="9"/>
        <v>6.641721234798892</v>
      </c>
      <c r="K100" s="6">
        <f t="shared" si="10"/>
        <v>14.000000000000002</v>
      </c>
      <c r="L100" s="6">
        <f t="shared" si="11"/>
        <v>6.641721234798892</v>
      </c>
      <c r="O100" s="7"/>
      <c r="Q100" s="8"/>
      <c r="R100" s="12"/>
    </row>
    <row r="101" spans="1:18" ht="12.75">
      <c r="A101" s="3">
        <v>32174</v>
      </c>
      <c r="B101" s="4">
        <v>0.069</v>
      </c>
      <c r="C101" s="5">
        <v>0.135</v>
      </c>
      <c r="D101" s="4">
        <f t="shared" si="6"/>
        <v>0.06173994387277837</v>
      </c>
      <c r="E101" s="3">
        <v>32174</v>
      </c>
      <c r="F101" s="1">
        <f t="shared" si="7"/>
        <v>6.9</v>
      </c>
      <c r="G101" s="1">
        <f t="shared" si="8"/>
        <v>13.5</v>
      </c>
      <c r="H101" s="1">
        <f t="shared" si="9"/>
        <v>6.173994387277837</v>
      </c>
      <c r="K101" s="6">
        <f t="shared" si="10"/>
        <v>13.5</v>
      </c>
      <c r="L101" s="6">
        <f t="shared" si="11"/>
        <v>6.173994387277837</v>
      </c>
      <c r="O101" s="7"/>
      <c r="Q101" s="8"/>
      <c r="R101" s="12"/>
    </row>
    <row r="102" spans="1:18" ht="12.75">
      <c r="A102" s="3">
        <v>32203</v>
      </c>
      <c r="B102" s="4">
        <v>0.069</v>
      </c>
      <c r="C102" s="5">
        <v>0.135</v>
      </c>
      <c r="D102" s="4">
        <f t="shared" si="6"/>
        <v>0.06173994387277837</v>
      </c>
      <c r="E102" s="3">
        <v>32203</v>
      </c>
      <c r="F102" s="1">
        <f t="shared" si="7"/>
        <v>6.9</v>
      </c>
      <c r="G102" s="1">
        <f t="shared" si="8"/>
        <v>13.5</v>
      </c>
      <c r="H102" s="1">
        <f t="shared" si="9"/>
        <v>6.173994387277837</v>
      </c>
      <c r="K102" s="6">
        <f t="shared" si="10"/>
        <v>13.5</v>
      </c>
      <c r="L102" s="6">
        <f t="shared" si="11"/>
        <v>6.173994387277837</v>
      </c>
      <c r="O102" s="7"/>
      <c r="Q102" s="8"/>
      <c r="R102" s="12"/>
    </row>
    <row r="103" spans="1:18" ht="12.75">
      <c r="A103" s="3">
        <v>32234</v>
      </c>
      <c r="B103" s="4">
        <v>0.071</v>
      </c>
      <c r="C103" s="5">
        <v>0.135</v>
      </c>
      <c r="D103" s="4">
        <f t="shared" si="6"/>
        <v>0.05975723622782447</v>
      </c>
      <c r="E103" s="3">
        <v>32234</v>
      </c>
      <c r="F103" s="1">
        <f t="shared" si="7"/>
        <v>7.1</v>
      </c>
      <c r="G103" s="1">
        <f t="shared" si="8"/>
        <v>13.5</v>
      </c>
      <c r="H103" s="1">
        <f t="shared" si="9"/>
        <v>5.975723622782447</v>
      </c>
      <c r="K103" s="6">
        <f t="shared" si="10"/>
        <v>13.5</v>
      </c>
      <c r="L103" s="6">
        <f t="shared" si="11"/>
        <v>5.975723622782447</v>
      </c>
      <c r="O103" s="7"/>
      <c r="Q103" s="8"/>
      <c r="R103" s="12"/>
    </row>
    <row r="104" spans="1:18" ht="12.75">
      <c r="A104" s="3">
        <v>32264</v>
      </c>
      <c r="B104" s="4">
        <v>0.071</v>
      </c>
      <c r="C104" s="5">
        <v>0.135</v>
      </c>
      <c r="D104" s="4">
        <f t="shared" si="6"/>
        <v>0.05975723622782447</v>
      </c>
      <c r="E104" s="3">
        <v>32264</v>
      </c>
      <c r="F104" s="1">
        <f t="shared" si="7"/>
        <v>7.1</v>
      </c>
      <c r="G104" s="1">
        <f t="shared" si="8"/>
        <v>13.5</v>
      </c>
      <c r="H104" s="1">
        <f t="shared" si="9"/>
        <v>5.975723622782447</v>
      </c>
      <c r="K104" s="6">
        <f t="shared" si="10"/>
        <v>13.5</v>
      </c>
      <c r="L104" s="6">
        <f t="shared" si="11"/>
        <v>5.975723622782447</v>
      </c>
      <c r="O104" s="7"/>
      <c r="Q104" s="8"/>
      <c r="R104" s="12"/>
    </row>
    <row r="105" spans="1:18" ht="12.75">
      <c r="A105" s="3">
        <v>32295</v>
      </c>
      <c r="B105" s="4">
        <v>0.071</v>
      </c>
      <c r="C105" s="5">
        <v>0.135</v>
      </c>
      <c r="D105" s="4">
        <f t="shared" si="6"/>
        <v>0.05975723622782447</v>
      </c>
      <c r="E105" s="3">
        <v>32295</v>
      </c>
      <c r="F105" s="1">
        <f t="shared" si="7"/>
        <v>7.1</v>
      </c>
      <c r="G105" s="1">
        <f t="shared" si="8"/>
        <v>13.5</v>
      </c>
      <c r="H105" s="1">
        <f t="shared" si="9"/>
        <v>5.975723622782447</v>
      </c>
      <c r="K105" s="6">
        <f t="shared" si="10"/>
        <v>13.5</v>
      </c>
      <c r="L105" s="6">
        <f t="shared" si="11"/>
        <v>5.975723622782447</v>
      </c>
      <c r="O105" s="7"/>
      <c r="Q105" s="8"/>
      <c r="R105" s="12"/>
    </row>
    <row r="106" spans="1:18" ht="12.75">
      <c r="A106" s="3">
        <v>32325</v>
      </c>
      <c r="B106" s="4">
        <v>0.073</v>
      </c>
      <c r="C106" s="5">
        <v>0.145</v>
      </c>
      <c r="D106" s="4">
        <f t="shared" si="6"/>
        <v>0.06710158434296365</v>
      </c>
      <c r="E106" s="3">
        <v>32325</v>
      </c>
      <c r="F106" s="1">
        <f t="shared" si="7"/>
        <v>7.3</v>
      </c>
      <c r="G106" s="1">
        <f t="shared" si="8"/>
        <v>14.499999999999998</v>
      </c>
      <c r="H106" s="1">
        <f t="shared" si="9"/>
        <v>6.710158434296365</v>
      </c>
      <c r="K106" s="6">
        <f t="shared" si="10"/>
        <v>14.499999999999998</v>
      </c>
      <c r="L106" s="6">
        <f t="shared" si="11"/>
        <v>6.710158434296365</v>
      </c>
      <c r="O106" s="7"/>
      <c r="Q106" s="8"/>
      <c r="R106" s="12"/>
    </row>
    <row r="107" spans="1:18" ht="12.75">
      <c r="A107" s="3">
        <v>32356</v>
      </c>
      <c r="B107" s="4">
        <v>0.073</v>
      </c>
      <c r="C107" s="5">
        <v>0.145</v>
      </c>
      <c r="D107" s="4">
        <f t="shared" si="6"/>
        <v>0.06710158434296365</v>
      </c>
      <c r="E107" s="3">
        <v>32356</v>
      </c>
      <c r="F107" s="1">
        <f t="shared" si="7"/>
        <v>7.3</v>
      </c>
      <c r="G107" s="1">
        <f t="shared" si="8"/>
        <v>14.499999999999998</v>
      </c>
      <c r="H107" s="1">
        <f t="shared" si="9"/>
        <v>6.710158434296365</v>
      </c>
      <c r="K107" s="6">
        <f t="shared" si="10"/>
        <v>14.499999999999998</v>
      </c>
      <c r="L107" s="6">
        <f t="shared" si="11"/>
        <v>6.710158434296365</v>
      </c>
      <c r="O107" s="7"/>
      <c r="Q107" s="8"/>
      <c r="R107" s="12"/>
    </row>
    <row r="108" spans="1:18" ht="12.75">
      <c r="A108" s="3">
        <v>32387</v>
      </c>
      <c r="B108" s="4">
        <v>0.073</v>
      </c>
      <c r="C108" s="5">
        <v>0.145</v>
      </c>
      <c r="D108" s="4">
        <f t="shared" si="6"/>
        <v>0.06710158434296365</v>
      </c>
      <c r="E108" s="3">
        <v>32387</v>
      </c>
      <c r="F108" s="1">
        <f t="shared" si="7"/>
        <v>7.3</v>
      </c>
      <c r="G108" s="1">
        <f t="shared" si="8"/>
        <v>14.499999999999998</v>
      </c>
      <c r="H108" s="1">
        <f t="shared" si="9"/>
        <v>6.710158434296365</v>
      </c>
      <c r="K108" s="6">
        <f t="shared" si="10"/>
        <v>14.499999999999998</v>
      </c>
      <c r="L108" s="6">
        <f t="shared" si="11"/>
        <v>6.710158434296365</v>
      </c>
      <c r="O108" s="7"/>
      <c r="Q108" s="8"/>
      <c r="R108" s="12"/>
    </row>
    <row r="109" spans="1:18" ht="12.75">
      <c r="A109" s="3">
        <v>32417</v>
      </c>
      <c r="B109" s="4">
        <v>0.077</v>
      </c>
      <c r="C109" s="5">
        <v>0.145</v>
      </c>
      <c r="D109" s="4">
        <f t="shared" si="6"/>
        <v>0.06313834726090994</v>
      </c>
      <c r="E109" s="3">
        <v>32417</v>
      </c>
      <c r="F109" s="1">
        <f t="shared" si="7"/>
        <v>7.7</v>
      </c>
      <c r="G109" s="1">
        <f t="shared" si="8"/>
        <v>14.499999999999998</v>
      </c>
      <c r="H109" s="1">
        <f t="shared" si="9"/>
        <v>6.313834726090994</v>
      </c>
      <c r="K109" s="6">
        <f t="shared" si="10"/>
        <v>14.499999999999998</v>
      </c>
      <c r="L109" s="6">
        <f t="shared" si="11"/>
        <v>6.313834726090994</v>
      </c>
      <c r="O109" s="7"/>
      <c r="Q109" s="8"/>
      <c r="R109" s="12"/>
    </row>
    <row r="110" spans="1:18" ht="12.75">
      <c r="A110" s="3">
        <v>32448</v>
      </c>
      <c r="B110" s="4">
        <v>0.077</v>
      </c>
      <c r="C110" s="5">
        <v>0.145</v>
      </c>
      <c r="D110" s="4">
        <f t="shared" si="6"/>
        <v>0.06313834726090994</v>
      </c>
      <c r="E110" s="3">
        <v>32448</v>
      </c>
      <c r="F110" s="1">
        <f t="shared" si="7"/>
        <v>7.7</v>
      </c>
      <c r="G110" s="1">
        <f t="shared" si="8"/>
        <v>14.499999999999998</v>
      </c>
      <c r="H110" s="1">
        <f t="shared" si="9"/>
        <v>6.313834726090994</v>
      </c>
      <c r="K110" s="6">
        <f t="shared" si="10"/>
        <v>14.499999999999998</v>
      </c>
      <c r="L110" s="6">
        <f t="shared" si="11"/>
        <v>6.313834726090994</v>
      </c>
      <c r="O110" s="7"/>
      <c r="Q110" s="8"/>
      <c r="R110" s="12"/>
    </row>
    <row r="111" spans="1:18" ht="12.75">
      <c r="A111" s="3">
        <v>32478</v>
      </c>
      <c r="B111" s="4">
        <v>0.077</v>
      </c>
      <c r="C111" s="5">
        <v>0.15</v>
      </c>
      <c r="D111" s="4">
        <f t="shared" si="6"/>
        <v>0.06778087279480038</v>
      </c>
      <c r="E111" s="3">
        <v>32478</v>
      </c>
      <c r="F111" s="1">
        <f t="shared" si="7"/>
        <v>7.7</v>
      </c>
      <c r="G111" s="1">
        <f t="shared" si="8"/>
        <v>15</v>
      </c>
      <c r="H111" s="1">
        <f t="shared" si="9"/>
        <v>6.778087279480038</v>
      </c>
      <c r="K111" s="6">
        <f t="shared" si="10"/>
        <v>15</v>
      </c>
      <c r="L111" s="6">
        <f t="shared" si="11"/>
        <v>6.778087279480038</v>
      </c>
      <c r="O111" s="7"/>
      <c r="Q111" s="8"/>
      <c r="R111" s="12"/>
    </row>
    <row r="112" spans="1:18" ht="12.75">
      <c r="A112" s="3">
        <v>32509</v>
      </c>
      <c r="B112" s="4">
        <v>0.068</v>
      </c>
      <c r="C112" s="5">
        <v>0.15</v>
      </c>
      <c r="D112" s="4">
        <f t="shared" si="6"/>
        <v>0.07677902621722832</v>
      </c>
      <c r="E112" s="3">
        <v>32509</v>
      </c>
      <c r="F112" s="1">
        <f t="shared" si="7"/>
        <v>6.800000000000001</v>
      </c>
      <c r="G112" s="1">
        <f t="shared" si="8"/>
        <v>15</v>
      </c>
      <c r="H112" s="1">
        <f t="shared" si="9"/>
        <v>7.677902621722832</v>
      </c>
      <c r="K112" s="6">
        <f t="shared" si="10"/>
        <v>15</v>
      </c>
      <c r="L112" s="6">
        <f t="shared" si="11"/>
        <v>7.677902621722832</v>
      </c>
      <c r="O112" s="7"/>
      <c r="Q112" s="8"/>
      <c r="R112" s="12"/>
    </row>
    <row r="113" spans="1:18" ht="12.75">
      <c r="A113" s="3">
        <v>32540</v>
      </c>
      <c r="B113" s="4">
        <v>0.068</v>
      </c>
      <c r="C113" s="5">
        <v>0.155</v>
      </c>
      <c r="D113" s="4">
        <f t="shared" si="6"/>
        <v>0.0814606741573034</v>
      </c>
      <c r="E113" s="3">
        <v>32540</v>
      </c>
      <c r="F113" s="1">
        <f t="shared" si="7"/>
        <v>6.800000000000001</v>
      </c>
      <c r="G113" s="1">
        <f t="shared" si="8"/>
        <v>15.5</v>
      </c>
      <c r="H113" s="1">
        <f t="shared" si="9"/>
        <v>8.14606741573034</v>
      </c>
      <c r="K113" s="6">
        <f t="shared" si="10"/>
        <v>15.5</v>
      </c>
      <c r="L113" s="6">
        <f t="shared" si="11"/>
        <v>8.14606741573034</v>
      </c>
      <c r="O113" s="7"/>
      <c r="Q113" s="8"/>
      <c r="R113" s="12"/>
    </row>
    <row r="114" spans="1:18" ht="12.75">
      <c r="A114" s="3">
        <v>32568</v>
      </c>
      <c r="B114" s="4">
        <v>0.068</v>
      </c>
      <c r="C114" s="5">
        <v>0.16</v>
      </c>
      <c r="D114" s="4">
        <f t="shared" si="6"/>
        <v>0.08614232209737804</v>
      </c>
      <c r="E114" s="3">
        <v>32568</v>
      </c>
      <c r="F114" s="1">
        <f t="shared" si="7"/>
        <v>6.800000000000001</v>
      </c>
      <c r="G114" s="1">
        <f t="shared" si="8"/>
        <v>16</v>
      </c>
      <c r="H114" s="1">
        <f t="shared" si="9"/>
        <v>8.614232209737803</v>
      </c>
      <c r="K114" s="6">
        <f t="shared" si="10"/>
        <v>16</v>
      </c>
      <c r="L114" s="6">
        <f t="shared" si="11"/>
        <v>8.614232209737803</v>
      </c>
      <c r="O114" s="7"/>
      <c r="Q114" s="8"/>
      <c r="R114" s="12"/>
    </row>
    <row r="115" spans="1:18" ht="12.75">
      <c r="A115" s="3">
        <v>32599</v>
      </c>
      <c r="B115" s="4">
        <v>0.076</v>
      </c>
      <c r="C115" s="5">
        <v>0.16</v>
      </c>
      <c r="D115" s="4">
        <f t="shared" si="6"/>
        <v>0.07806691449814118</v>
      </c>
      <c r="E115" s="3">
        <v>32599</v>
      </c>
      <c r="F115" s="1">
        <f t="shared" si="7"/>
        <v>7.6</v>
      </c>
      <c r="G115" s="1">
        <f t="shared" si="8"/>
        <v>16</v>
      </c>
      <c r="H115" s="1">
        <f t="shared" si="9"/>
        <v>7.806691449814118</v>
      </c>
      <c r="K115" s="6">
        <f t="shared" si="10"/>
        <v>16</v>
      </c>
      <c r="L115" s="6">
        <f t="shared" si="11"/>
        <v>7.806691449814118</v>
      </c>
      <c r="O115" s="7"/>
      <c r="Q115" s="8"/>
      <c r="R115" s="12"/>
    </row>
    <row r="116" spans="1:18" ht="12.75">
      <c r="A116" s="3">
        <v>32629</v>
      </c>
      <c r="B116" s="4">
        <v>0.076</v>
      </c>
      <c r="C116" s="5">
        <v>0.16</v>
      </c>
      <c r="D116" s="4">
        <f t="shared" si="6"/>
        <v>0.07806691449814118</v>
      </c>
      <c r="E116" s="3">
        <v>32629</v>
      </c>
      <c r="F116" s="1">
        <f t="shared" si="7"/>
        <v>7.6</v>
      </c>
      <c r="G116" s="1">
        <f t="shared" si="8"/>
        <v>16</v>
      </c>
      <c r="H116" s="1">
        <f t="shared" si="9"/>
        <v>7.806691449814118</v>
      </c>
      <c r="K116" s="6">
        <f t="shared" si="10"/>
        <v>16</v>
      </c>
      <c r="L116" s="6">
        <f t="shared" si="11"/>
        <v>7.806691449814118</v>
      </c>
      <c r="O116" s="7"/>
      <c r="Q116" s="8"/>
      <c r="R116" s="12"/>
    </row>
    <row r="117" spans="1:18" ht="12.75">
      <c r="A117" s="3">
        <v>32660</v>
      </c>
      <c r="B117" s="4">
        <v>0.076</v>
      </c>
      <c r="C117" s="5">
        <v>0.17</v>
      </c>
      <c r="D117" s="4">
        <f t="shared" si="6"/>
        <v>0.08736059479553893</v>
      </c>
      <c r="E117" s="3">
        <v>32660</v>
      </c>
      <c r="F117" s="1">
        <f t="shared" si="7"/>
        <v>7.6</v>
      </c>
      <c r="G117" s="1">
        <f t="shared" si="8"/>
        <v>17</v>
      </c>
      <c r="H117" s="1">
        <f t="shared" si="9"/>
        <v>8.736059479553893</v>
      </c>
      <c r="K117" s="6">
        <f t="shared" si="10"/>
        <v>17</v>
      </c>
      <c r="L117" s="6">
        <f t="shared" si="11"/>
        <v>8.736059479553893</v>
      </c>
      <c r="O117" s="7"/>
      <c r="Q117" s="8"/>
      <c r="R117" s="12"/>
    </row>
    <row r="118" spans="1:18" ht="12.75">
      <c r="A118" s="3">
        <v>32690</v>
      </c>
      <c r="B118" s="4">
        <v>0.08</v>
      </c>
      <c r="C118" s="45">
        <v>0.17</v>
      </c>
      <c r="D118" s="4">
        <f t="shared" si="6"/>
        <v>0.08333333333333326</v>
      </c>
      <c r="E118" s="3">
        <v>32690</v>
      </c>
      <c r="F118" s="1">
        <f t="shared" si="7"/>
        <v>8</v>
      </c>
      <c r="G118" s="1">
        <f t="shared" si="8"/>
        <v>17</v>
      </c>
      <c r="H118" s="1">
        <f t="shared" si="9"/>
        <v>8.333333333333325</v>
      </c>
      <c r="K118" s="6">
        <f t="shared" si="10"/>
        <v>17</v>
      </c>
      <c r="L118" s="6">
        <f t="shared" si="11"/>
        <v>8.333333333333325</v>
      </c>
      <c r="O118" s="7"/>
      <c r="Q118" s="8"/>
      <c r="R118" s="12"/>
    </row>
    <row r="119" spans="1:18" ht="12.75">
      <c r="A119" s="3">
        <v>32721</v>
      </c>
      <c r="B119" s="4">
        <v>0.08</v>
      </c>
      <c r="C119" s="45">
        <v>0.17</v>
      </c>
      <c r="D119" s="4">
        <f t="shared" si="6"/>
        <v>0.08333333333333326</v>
      </c>
      <c r="E119" s="3">
        <v>32721</v>
      </c>
      <c r="F119" s="1">
        <f t="shared" si="7"/>
        <v>8</v>
      </c>
      <c r="G119" s="1">
        <f t="shared" si="8"/>
        <v>17</v>
      </c>
      <c r="H119" s="1">
        <f t="shared" si="9"/>
        <v>8.333333333333325</v>
      </c>
      <c r="K119" s="6">
        <f t="shared" si="10"/>
        <v>17</v>
      </c>
      <c r="L119" s="6">
        <f t="shared" si="11"/>
        <v>8.333333333333325</v>
      </c>
      <c r="O119" s="7"/>
      <c r="Q119" s="8"/>
      <c r="R119" s="12"/>
    </row>
    <row r="120" spans="1:18" ht="12.75">
      <c r="A120" s="3">
        <v>32752</v>
      </c>
      <c r="B120" s="4">
        <v>0.08</v>
      </c>
      <c r="C120" s="45">
        <v>0.17</v>
      </c>
      <c r="D120" s="4">
        <f t="shared" si="6"/>
        <v>0.08333333333333326</v>
      </c>
      <c r="E120" s="3">
        <v>32752</v>
      </c>
      <c r="F120" s="1">
        <f t="shared" si="7"/>
        <v>8</v>
      </c>
      <c r="G120" s="1">
        <f t="shared" si="8"/>
        <v>17</v>
      </c>
      <c r="H120" s="1">
        <f t="shared" si="9"/>
        <v>8.333333333333325</v>
      </c>
      <c r="K120" s="6">
        <f t="shared" si="10"/>
        <v>17</v>
      </c>
      <c r="L120" s="6">
        <f t="shared" si="11"/>
        <v>8.333333333333325</v>
      </c>
      <c r="O120" s="7"/>
      <c r="Q120" s="8"/>
      <c r="R120" s="12"/>
    </row>
    <row r="121" spans="1:18" ht="12.75">
      <c r="A121" s="3">
        <v>32782</v>
      </c>
      <c r="B121" s="4">
        <v>0.078</v>
      </c>
      <c r="C121" s="45">
        <v>0.17</v>
      </c>
      <c r="D121" s="4">
        <f t="shared" si="6"/>
        <v>0.08534322820037099</v>
      </c>
      <c r="E121" s="3">
        <v>32782</v>
      </c>
      <c r="F121" s="1">
        <f t="shared" si="7"/>
        <v>7.8</v>
      </c>
      <c r="G121" s="1">
        <f t="shared" si="8"/>
        <v>17</v>
      </c>
      <c r="H121" s="1">
        <f t="shared" si="9"/>
        <v>8.534322820037099</v>
      </c>
      <c r="K121" s="6">
        <f t="shared" si="10"/>
        <v>17</v>
      </c>
      <c r="L121" s="6">
        <f t="shared" si="11"/>
        <v>8.534322820037099</v>
      </c>
      <c r="O121" s="7"/>
      <c r="Q121" s="8"/>
      <c r="R121" s="12"/>
    </row>
    <row r="122" spans="1:18" ht="12.75">
      <c r="A122" s="3">
        <v>32813</v>
      </c>
      <c r="B122" s="4">
        <v>0.078</v>
      </c>
      <c r="C122" s="45">
        <v>0.17</v>
      </c>
      <c r="D122" s="4">
        <f t="shared" si="6"/>
        <v>0.08534322820037099</v>
      </c>
      <c r="E122" s="3">
        <v>32813</v>
      </c>
      <c r="F122" s="1">
        <f t="shared" si="7"/>
        <v>7.8</v>
      </c>
      <c r="G122" s="1">
        <f t="shared" si="8"/>
        <v>17</v>
      </c>
      <c r="H122" s="1">
        <f t="shared" si="9"/>
        <v>8.534322820037099</v>
      </c>
      <c r="K122" s="6">
        <f t="shared" si="10"/>
        <v>17</v>
      </c>
      <c r="L122" s="6">
        <f t="shared" si="11"/>
        <v>8.534322820037099</v>
      </c>
      <c r="O122" s="7"/>
      <c r="Q122" s="8"/>
      <c r="R122" s="12"/>
    </row>
    <row r="123" spans="1:18" ht="12.75">
      <c r="A123" s="3">
        <v>32843</v>
      </c>
      <c r="B123" s="4">
        <v>0.078</v>
      </c>
      <c r="C123" s="45">
        <v>0.17</v>
      </c>
      <c r="D123" s="4">
        <f t="shared" si="6"/>
        <v>0.08534322820037099</v>
      </c>
      <c r="E123" s="3">
        <v>32843</v>
      </c>
      <c r="F123" s="1">
        <f t="shared" si="7"/>
        <v>7.8</v>
      </c>
      <c r="G123" s="1">
        <f t="shared" si="8"/>
        <v>17</v>
      </c>
      <c r="H123" s="1">
        <f t="shared" si="9"/>
        <v>8.534322820037099</v>
      </c>
      <c r="K123" s="6">
        <f t="shared" si="10"/>
        <v>17</v>
      </c>
      <c r="L123" s="6">
        <f t="shared" si="11"/>
        <v>8.534322820037099</v>
      </c>
      <c r="O123" s="7"/>
      <c r="Q123" s="8"/>
      <c r="R123" s="12"/>
    </row>
    <row r="124" spans="1:18" ht="12.75">
      <c r="A124" s="3">
        <v>32874</v>
      </c>
      <c r="B124" s="4">
        <v>0.086</v>
      </c>
      <c r="C124" s="45">
        <v>0.17</v>
      </c>
      <c r="D124" s="4">
        <f t="shared" si="6"/>
        <v>0.07734806629834234</v>
      </c>
      <c r="E124" s="3">
        <v>32874</v>
      </c>
      <c r="F124" s="1">
        <f t="shared" si="7"/>
        <v>8.6</v>
      </c>
      <c r="G124" s="1">
        <f t="shared" si="8"/>
        <v>17</v>
      </c>
      <c r="H124" s="1">
        <f t="shared" si="9"/>
        <v>7.734806629834234</v>
      </c>
      <c r="K124" s="6">
        <f t="shared" si="10"/>
        <v>17</v>
      </c>
      <c r="L124" s="6">
        <f t="shared" si="11"/>
        <v>7.734806629834234</v>
      </c>
      <c r="O124" s="7"/>
      <c r="Q124" s="8"/>
      <c r="R124" s="12"/>
    </row>
    <row r="125" spans="1:18" ht="12.75">
      <c r="A125" s="3">
        <v>32905</v>
      </c>
      <c r="B125" s="4">
        <v>0.086</v>
      </c>
      <c r="C125" s="45">
        <v>0.17</v>
      </c>
      <c r="D125" s="4">
        <f t="shared" si="6"/>
        <v>0.07734806629834234</v>
      </c>
      <c r="E125" s="3">
        <v>32905</v>
      </c>
      <c r="F125" s="1">
        <f t="shared" si="7"/>
        <v>8.6</v>
      </c>
      <c r="G125" s="1">
        <f t="shared" si="8"/>
        <v>17</v>
      </c>
      <c r="H125" s="1">
        <f t="shared" si="9"/>
        <v>7.734806629834234</v>
      </c>
      <c r="K125" s="6">
        <f t="shared" si="10"/>
        <v>17</v>
      </c>
      <c r="L125" s="6">
        <f t="shared" si="11"/>
        <v>7.734806629834234</v>
      </c>
      <c r="O125" s="7"/>
      <c r="Q125" s="8"/>
      <c r="R125" s="12"/>
    </row>
    <row r="126" spans="1:18" ht="12.75">
      <c r="A126" s="3">
        <v>32933</v>
      </c>
      <c r="B126" s="4">
        <v>0.086</v>
      </c>
      <c r="C126" s="45">
        <v>0.17</v>
      </c>
      <c r="D126" s="4">
        <f t="shared" si="6"/>
        <v>0.07734806629834234</v>
      </c>
      <c r="E126" s="3">
        <v>32933</v>
      </c>
      <c r="F126" s="1">
        <f t="shared" si="7"/>
        <v>8.6</v>
      </c>
      <c r="G126" s="1">
        <f t="shared" si="8"/>
        <v>17</v>
      </c>
      <c r="H126" s="1">
        <f t="shared" si="9"/>
        <v>7.734806629834234</v>
      </c>
      <c r="K126" s="6">
        <f t="shared" si="10"/>
        <v>17</v>
      </c>
      <c r="L126" s="6">
        <f t="shared" si="11"/>
        <v>7.734806629834234</v>
      </c>
      <c r="O126" s="7"/>
      <c r="Q126" s="8"/>
      <c r="R126" s="12"/>
    </row>
    <row r="127" spans="1:15" ht="12.75">
      <c r="A127" s="3">
        <v>32964</v>
      </c>
      <c r="B127" s="4">
        <v>0.077</v>
      </c>
      <c r="C127" s="5">
        <v>0.165</v>
      </c>
      <c r="D127" s="4">
        <f t="shared" si="6"/>
        <v>0.0817084493964717</v>
      </c>
      <c r="E127" s="3">
        <v>32964</v>
      </c>
      <c r="F127" s="1">
        <f t="shared" si="7"/>
        <v>7.7</v>
      </c>
      <c r="G127" s="1">
        <f t="shared" si="8"/>
        <v>16.5</v>
      </c>
      <c r="H127" s="1">
        <f t="shared" si="9"/>
        <v>8.170844939647171</v>
      </c>
      <c r="K127" s="6">
        <f t="shared" si="10"/>
        <v>16.5</v>
      </c>
      <c r="L127" s="6">
        <f t="shared" si="11"/>
        <v>8.170844939647171</v>
      </c>
      <c r="O127" s="7"/>
    </row>
    <row r="128" spans="1:15" ht="12.75">
      <c r="A128" s="3">
        <v>32994</v>
      </c>
      <c r="B128" s="4">
        <v>0.077</v>
      </c>
      <c r="C128" s="5">
        <v>0.165</v>
      </c>
      <c r="D128" s="4">
        <f t="shared" si="6"/>
        <v>0.0817084493964717</v>
      </c>
      <c r="E128" s="3">
        <v>32994</v>
      </c>
      <c r="F128" s="1">
        <f t="shared" si="7"/>
        <v>7.7</v>
      </c>
      <c r="G128" s="1">
        <f t="shared" si="8"/>
        <v>16.5</v>
      </c>
      <c r="H128" s="1">
        <f t="shared" si="9"/>
        <v>8.170844939647171</v>
      </c>
      <c r="K128" s="6">
        <f t="shared" si="10"/>
        <v>16.5</v>
      </c>
      <c r="L128" s="6">
        <f t="shared" si="11"/>
        <v>8.170844939647171</v>
      </c>
      <c r="O128" s="7"/>
    </row>
    <row r="129" spans="1:15" ht="12.75">
      <c r="A129" s="3">
        <v>33025</v>
      </c>
      <c r="B129" s="4">
        <v>0.077</v>
      </c>
      <c r="C129" s="5">
        <v>0.165</v>
      </c>
      <c r="D129" s="4">
        <f t="shared" si="6"/>
        <v>0.0817084493964717</v>
      </c>
      <c r="E129" s="3">
        <v>33025</v>
      </c>
      <c r="F129" s="1">
        <f t="shared" si="7"/>
        <v>7.7</v>
      </c>
      <c r="G129" s="1">
        <f t="shared" si="8"/>
        <v>16.5</v>
      </c>
      <c r="H129" s="1">
        <f t="shared" si="9"/>
        <v>8.170844939647171</v>
      </c>
      <c r="K129" s="6">
        <f t="shared" si="10"/>
        <v>16.5</v>
      </c>
      <c r="L129" s="6">
        <f t="shared" si="11"/>
        <v>8.170844939647171</v>
      </c>
      <c r="O129" s="7"/>
    </row>
    <row r="130" spans="1:15" ht="12.75">
      <c r="A130" s="3">
        <v>33055</v>
      </c>
      <c r="B130" s="4">
        <v>0.06</v>
      </c>
      <c r="C130" s="5">
        <v>0.165</v>
      </c>
      <c r="D130" s="4">
        <f t="shared" si="6"/>
        <v>0.09905660377358494</v>
      </c>
      <c r="E130" s="3">
        <v>33055</v>
      </c>
      <c r="F130" s="1">
        <f t="shared" si="7"/>
        <v>6</v>
      </c>
      <c r="G130" s="1">
        <f t="shared" si="8"/>
        <v>16.5</v>
      </c>
      <c r="H130" s="1">
        <f t="shared" si="9"/>
        <v>9.905660377358494</v>
      </c>
      <c r="K130" s="6">
        <f t="shared" si="10"/>
        <v>16.5</v>
      </c>
      <c r="L130" s="6">
        <f t="shared" si="11"/>
        <v>9.905660377358494</v>
      </c>
      <c r="O130" s="7"/>
    </row>
    <row r="131" spans="1:15" ht="12.75">
      <c r="A131" s="3">
        <v>33086</v>
      </c>
      <c r="B131" s="4">
        <v>0.06</v>
      </c>
      <c r="C131" s="5">
        <v>0.165</v>
      </c>
      <c r="D131" s="4">
        <f t="shared" si="6"/>
        <v>0.09905660377358494</v>
      </c>
      <c r="E131" s="3">
        <v>33086</v>
      </c>
      <c r="F131" s="1">
        <f t="shared" si="7"/>
        <v>6</v>
      </c>
      <c r="G131" s="1">
        <f t="shared" si="8"/>
        <v>16.5</v>
      </c>
      <c r="H131" s="1">
        <f t="shared" si="9"/>
        <v>9.905660377358494</v>
      </c>
      <c r="K131" s="6">
        <f t="shared" si="10"/>
        <v>16.5</v>
      </c>
      <c r="L131" s="6">
        <f t="shared" si="11"/>
        <v>9.905660377358494</v>
      </c>
      <c r="O131" s="7"/>
    </row>
    <row r="132" spans="1:15" ht="12.75">
      <c r="A132" s="3">
        <v>33117</v>
      </c>
      <c r="B132" s="4">
        <v>0.06</v>
      </c>
      <c r="C132" s="5">
        <v>0.1625</v>
      </c>
      <c r="D132" s="4">
        <f aca="true" t="shared" si="12" ref="D132:D195">((1+C132)/(1+B132)-1)</f>
        <v>0.09669811320754729</v>
      </c>
      <c r="E132" s="3">
        <v>33117</v>
      </c>
      <c r="F132" s="1">
        <f aca="true" t="shared" si="13" ref="F132:F195">B132*100</f>
        <v>6</v>
      </c>
      <c r="G132" s="1">
        <f aca="true" t="shared" si="14" ref="G132:G195">C132*100</f>
        <v>16.25</v>
      </c>
      <c r="H132" s="1">
        <f aca="true" t="shared" si="15" ref="H132:H195">D132*100</f>
        <v>9.669811320754729</v>
      </c>
      <c r="K132" s="6">
        <f aca="true" t="shared" si="16" ref="K132:K195">100*C132</f>
        <v>16.25</v>
      </c>
      <c r="L132" s="6">
        <f aca="true" t="shared" si="17" ref="L132:L195">100*D132</f>
        <v>9.669811320754729</v>
      </c>
      <c r="O132" s="7"/>
    </row>
    <row r="133" spans="1:15" ht="12.75">
      <c r="A133" s="3">
        <v>33147</v>
      </c>
      <c r="B133" s="4">
        <v>0.069</v>
      </c>
      <c r="C133" s="5">
        <v>0.16</v>
      </c>
      <c r="D133" s="4">
        <f t="shared" si="12"/>
        <v>0.08512628624883067</v>
      </c>
      <c r="E133" s="3">
        <v>33147</v>
      </c>
      <c r="F133" s="1">
        <f t="shared" si="13"/>
        <v>6.9</v>
      </c>
      <c r="G133" s="1">
        <f t="shared" si="14"/>
        <v>16</v>
      </c>
      <c r="H133" s="1">
        <f t="shared" si="15"/>
        <v>8.512628624883067</v>
      </c>
      <c r="K133" s="6">
        <f t="shared" si="16"/>
        <v>16</v>
      </c>
      <c r="L133" s="6">
        <f t="shared" si="17"/>
        <v>8.512628624883067</v>
      </c>
      <c r="O133" s="7"/>
    </row>
    <row r="134" spans="1:15" ht="12.75">
      <c r="A134" s="3">
        <v>33178</v>
      </c>
      <c r="B134" s="4">
        <v>0.069</v>
      </c>
      <c r="C134" s="5">
        <v>0.155</v>
      </c>
      <c r="D134" s="4">
        <f t="shared" si="12"/>
        <v>0.08044901777362035</v>
      </c>
      <c r="E134" s="3">
        <v>33178</v>
      </c>
      <c r="F134" s="1">
        <f t="shared" si="13"/>
        <v>6.9</v>
      </c>
      <c r="G134" s="1">
        <f t="shared" si="14"/>
        <v>15.5</v>
      </c>
      <c r="H134" s="1">
        <f t="shared" si="15"/>
        <v>8.044901777362035</v>
      </c>
      <c r="K134" s="6">
        <f t="shared" si="16"/>
        <v>15.5</v>
      </c>
      <c r="L134" s="6">
        <f t="shared" si="17"/>
        <v>8.044901777362035</v>
      </c>
      <c r="O134" s="7"/>
    </row>
    <row r="135" spans="1:15" ht="12.75">
      <c r="A135" s="3">
        <v>33208</v>
      </c>
      <c r="B135" s="4">
        <v>0.069</v>
      </c>
      <c r="C135" s="5">
        <v>0.15</v>
      </c>
      <c r="D135" s="4">
        <f t="shared" si="12"/>
        <v>0.0757717492984098</v>
      </c>
      <c r="E135" s="3">
        <v>33208</v>
      </c>
      <c r="F135" s="1">
        <f t="shared" si="13"/>
        <v>6.9</v>
      </c>
      <c r="G135" s="1">
        <f t="shared" si="14"/>
        <v>15</v>
      </c>
      <c r="H135" s="1">
        <f t="shared" si="15"/>
        <v>7.57717492984098</v>
      </c>
      <c r="K135" s="6">
        <f t="shared" si="16"/>
        <v>15</v>
      </c>
      <c r="L135" s="6">
        <f t="shared" si="17"/>
        <v>7.57717492984098</v>
      </c>
      <c r="O135" s="7"/>
    </row>
    <row r="136" spans="1:15" ht="12.75">
      <c r="A136" s="3">
        <v>33239</v>
      </c>
      <c r="B136" s="4">
        <v>0.049</v>
      </c>
      <c r="C136" s="5">
        <v>0.145</v>
      </c>
      <c r="D136" s="4">
        <f t="shared" si="12"/>
        <v>0.09151572926596763</v>
      </c>
      <c r="E136" s="3">
        <v>33239</v>
      </c>
      <c r="F136" s="1">
        <f t="shared" si="13"/>
        <v>4.9</v>
      </c>
      <c r="G136" s="1">
        <f t="shared" si="14"/>
        <v>14.499999999999998</v>
      </c>
      <c r="H136" s="1">
        <f t="shared" si="15"/>
        <v>9.151572926596764</v>
      </c>
      <c r="K136" s="6">
        <f t="shared" si="16"/>
        <v>14.499999999999998</v>
      </c>
      <c r="L136" s="6">
        <f t="shared" si="17"/>
        <v>9.151572926596764</v>
      </c>
      <c r="O136" s="7"/>
    </row>
    <row r="137" spans="1:15" ht="12.75">
      <c r="A137" s="3">
        <v>33270</v>
      </c>
      <c r="B137" s="4">
        <v>0.049</v>
      </c>
      <c r="C137" s="5">
        <v>0.145</v>
      </c>
      <c r="D137" s="4">
        <f t="shared" si="12"/>
        <v>0.09151572926596763</v>
      </c>
      <c r="E137" s="3">
        <v>33270</v>
      </c>
      <c r="F137" s="1">
        <f t="shared" si="13"/>
        <v>4.9</v>
      </c>
      <c r="G137" s="1">
        <f t="shared" si="14"/>
        <v>14.499999999999998</v>
      </c>
      <c r="H137" s="1">
        <f t="shared" si="15"/>
        <v>9.151572926596764</v>
      </c>
      <c r="K137" s="6">
        <f t="shared" si="16"/>
        <v>14.499999999999998</v>
      </c>
      <c r="L137" s="6">
        <f t="shared" si="17"/>
        <v>9.151572926596764</v>
      </c>
      <c r="O137" s="7"/>
    </row>
    <row r="138" spans="1:15" ht="12.75">
      <c r="A138" s="3">
        <v>33298</v>
      </c>
      <c r="B138" s="4">
        <v>0.049</v>
      </c>
      <c r="C138" s="5">
        <v>0.145</v>
      </c>
      <c r="D138" s="4">
        <f t="shared" si="12"/>
        <v>0.09151572926596763</v>
      </c>
      <c r="E138" s="3">
        <v>33298</v>
      </c>
      <c r="F138" s="1">
        <f t="shared" si="13"/>
        <v>4.9</v>
      </c>
      <c r="G138" s="1">
        <f t="shared" si="14"/>
        <v>14.499999999999998</v>
      </c>
      <c r="H138" s="1">
        <f t="shared" si="15"/>
        <v>9.151572926596764</v>
      </c>
      <c r="K138" s="6">
        <f t="shared" si="16"/>
        <v>14.499999999999998</v>
      </c>
      <c r="L138" s="6">
        <f t="shared" si="17"/>
        <v>9.151572926596764</v>
      </c>
      <c r="O138" s="7"/>
    </row>
    <row r="139" spans="1:15" ht="12.75">
      <c r="A139" s="3">
        <v>33329</v>
      </c>
      <c r="B139" s="4">
        <v>0.034</v>
      </c>
      <c r="C139" s="5">
        <v>0.145</v>
      </c>
      <c r="D139" s="4">
        <f t="shared" si="12"/>
        <v>0.10735009671179885</v>
      </c>
      <c r="E139" s="3">
        <v>33329</v>
      </c>
      <c r="F139" s="1">
        <f t="shared" si="13"/>
        <v>3.4000000000000004</v>
      </c>
      <c r="G139" s="1">
        <f t="shared" si="14"/>
        <v>14.499999999999998</v>
      </c>
      <c r="H139" s="1">
        <f t="shared" si="15"/>
        <v>10.735009671179885</v>
      </c>
      <c r="K139" s="6">
        <f t="shared" si="16"/>
        <v>14.499999999999998</v>
      </c>
      <c r="L139" s="6">
        <f t="shared" si="17"/>
        <v>10.735009671179885</v>
      </c>
      <c r="O139" s="7"/>
    </row>
    <row r="140" spans="1:15" ht="12.75">
      <c r="A140" s="3">
        <v>33359</v>
      </c>
      <c r="B140" s="4">
        <v>0.034</v>
      </c>
      <c r="C140" s="5">
        <v>0.14</v>
      </c>
      <c r="D140" s="4">
        <f t="shared" si="12"/>
        <v>0.1025145067698261</v>
      </c>
      <c r="E140" s="3">
        <v>33359</v>
      </c>
      <c r="F140" s="1">
        <f t="shared" si="13"/>
        <v>3.4000000000000004</v>
      </c>
      <c r="G140" s="1">
        <f t="shared" si="14"/>
        <v>14.000000000000002</v>
      </c>
      <c r="H140" s="1">
        <f t="shared" si="15"/>
        <v>10.25145067698261</v>
      </c>
      <c r="K140" s="6">
        <f t="shared" si="16"/>
        <v>14.000000000000002</v>
      </c>
      <c r="L140" s="6">
        <f t="shared" si="17"/>
        <v>10.25145067698261</v>
      </c>
      <c r="O140" s="7"/>
    </row>
    <row r="141" spans="1:15" ht="12.75">
      <c r="A141" s="3">
        <v>33390</v>
      </c>
      <c r="B141" s="4">
        <v>0.034</v>
      </c>
      <c r="C141" s="5">
        <v>0.13</v>
      </c>
      <c r="D141" s="4">
        <f t="shared" si="12"/>
        <v>0.09284332688587993</v>
      </c>
      <c r="E141" s="3">
        <v>33390</v>
      </c>
      <c r="F141" s="1">
        <f t="shared" si="13"/>
        <v>3.4000000000000004</v>
      </c>
      <c r="G141" s="1">
        <f t="shared" si="14"/>
        <v>13</v>
      </c>
      <c r="H141" s="1">
        <f t="shared" si="15"/>
        <v>9.284332688587993</v>
      </c>
      <c r="K141" s="6">
        <f t="shared" si="16"/>
        <v>13</v>
      </c>
      <c r="L141" s="6">
        <f t="shared" si="17"/>
        <v>9.284332688587993</v>
      </c>
      <c r="O141" s="7"/>
    </row>
    <row r="142" spans="1:15" ht="12.75">
      <c r="A142" s="3">
        <v>33420</v>
      </c>
      <c r="B142" s="4">
        <v>0.032</v>
      </c>
      <c r="C142" s="5">
        <v>0.13</v>
      </c>
      <c r="D142" s="4">
        <f t="shared" si="12"/>
        <v>0.09496124031007747</v>
      </c>
      <c r="E142" s="3">
        <v>33420</v>
      </c>
      <c r="F142" s="1">
        <f t="shared" si="13"/>
        <v>3.2</v>
      </c>
      <c r="G142" s="1">
        <f t="shared" si="14"/>
        <v>13</v>
      </c>
      <c r="H142" s="1">
        <f t="shared" si="15"/>
        <v>9.496124031007746</v>
      </c>
      <c r="K142" s="6">
        <f t="shared" si="16"/>
        <v>13</v>
      </c>
      <c r="L142" s="6">
        <f t="shared" si="17"/>
        <v>9.496124031007746</v>
      </c>
      <c r="O142" s="7"/>
    </row>
    <row r="143" spans="1:15" ht="12.75">
      <c r="A143" s="3">
        <v>33451</v>
      </c>
      <c r="B143" s="4">
        <v>0.032</v>
      </c>
      <c r="C143" s="5">
        <v>0.13</v>
      </c>
      <c r="D143" s="4">
        <f t="shared" si="12"/>
        <v>0.09496124031007747</v>
      </c>
      <c r="E143" s="3">
        <v>33451</v>
      </c>
      <c r="F143" s="1">
        <f t="shared" si="13"/>
        <v>3.2</v>
      </c>
      <c r="G143" s="1">
        <f t="shared" si="14"/>
        <v>13</v>
      </c>
      <c r="H143" s="1">
        <f t="shared" si="15"/>
        <v>9.496124031007746</v>
      </c>
      <c r="K143" s="6">
        <f t="shared" si="16"/>
        <v>13</v>
      </c>
      <c r="L143" s="6">
        <f t="shared" si="17"/>
        <v>9.496124031007746</v>
      </c>
      <c r="O143" s="7"/>
    </row>
    <row r="144" spans="1:15" ht="12.75">
      <c r="A144" s="3">
        <v>33482</v>
      </c>
      <c r="B144" s="4">
        <v>0.032</v>
      </c>
      <c r="C144" s="5">
        <v>0.13</v>
      </c>
      <c r="D144" s="4">
        <f t="shared" si="12"/>
        <v>0.09496124031007747</v>
      </c>
      <c r="E144" s="3">
        <v>33482</v>
      </c>
      <c r="F144" s="1">
        <f t="shared" si="13"/>
        <v>3.2</v>
      </c>
      <c r="G144" s="1">
        <f t="shared" si="14"/>
        <v>13</v>
      </c>
      <c r="H144" s="1">
        <f t="shared" si="15"/>
        <v>9.496124031007746</v>
      </c>
      <c r="K144" s="6">
        <f t="shared" si="16"/>
        <v>13</v>
      </c>
      <c r="L144" s="6">
        <f t="shared" si="17"/>
        <v>9.496124031007746</v>
      </c>
      <c r="O144" s="7"/>
    </row>
    <row r="145" spans="1:15" ht="12.75">
      <c r="A145" s="3">
        <v>33512</v>
      </c>
      <c r="B145" s="4">
        <v>0.015</v>
      </c>
      <c r="C145" s="5">
        <v>0.125</v>
      </c>
      <c r="D145" s="4">
        <f t="shared" si="12"/>
        <v>0.10837438423645329</v>
      </c>
      <c r="E145" s="3">
        <v>33512</v>
      </c>
      <c r="F145" s="1">
        <f t="shared" si="13"/>
        <v>1.5</v>
      </c>
      <c r="G145" s="1">
        <f t="shared" si="14"/>
        <v>12.5</v>
      </c>
      <c r="H145" s="1">
        <f t="shared" si="15"/>
        <v>10.83743842364533</v>
      </c>
      <c r="K145" s="6">
        <f t="shared" si="16"/>
        <v>12.5</v>
      </c>
      <c r="L145" s="6">
        <f t="shared" si="17"/>
        <v>10.83743842364533</v>
      </c>
      <c r="O145" s="7"/>
    </row>
    <row r="146" spans="1:15" ht="12.75">
      <c r="A146" s="3">
        <v>33543</v>
      </c>
      <c r="B146" s="4">
        <v>0.015</v>
      </c>
      <c r="C146" s="5">
        <v>0.125</v>
      </c>
      <c r="D146" s="4">
        <f t="shared" si="12"/>
        <v>0.10837438423645329</v>
      </c>
      <c r="E146" s="3">
        <v>33543</v>
      </c>
      <c r="F146" s="1">
        <f t="shared" si="13"/>
        <v>1.5</v>
      </c>
      <c r="G146" s="1">
        <f t="shared" si="14"/>
        <v>12.5</v>
      </c>
      <c r="H146" s="1">
        <f t="shared" si="15"/>
        <v>10.83743842364533</v>
      </c>
      <c r="K146" s="6">
        <f t="shared" si="16"/>
        <v>12.5</v>
      </c>
      <c r="L146" s="6">
        <f t="shared" si="17"/>
        <v>10.83743842364533</v>
      </c>
      <c r="O146" s="7"/>
    </row>
    <row r="147" spans="1:15" ht="12.75">
      <c r="A147" s="3">
        <v>33573</v>
      </c>
      <c r="B147" s="4">
        <v>0.015</v>
      </c>
      <c r="C147" s="5">
        <v>0.12</v>
      </c>
      <c r="D147" s="4">
        <f t="shared" si="12"/>
        <v>0.10344827586206917</v>
      </c>
      <c r="E147" s="3">
        <v>33573</v>
      </c>
      <c r="F147" s="1">
        <f t="shared" si="13"/>
        <v>1.5</v>
      </c>
      <c r="G147" s="1">
        <f t="shared" si="14"/>
        <v>12</v>
      </c>
      <c r="H147" s="1">
        <f t="shared" si="15"/>
        <v>10.344827586206918</v>
      </c>
      <c r="K147" s="6">
        <f t="shared" si="16"/>
        <v>12</v>
      </c>
      <c r="L147" s="6">
        <f t="shared" si="17"/>
        <v>10.344827586206918</v>
      </c>
      <c r="O147" s="7"/>
    </row>
    <row r="148" spans="1:15" ht="12.75">
      <c r="A148" s="3">
        <v>33604</v>
      </c>
      <c r="B148" s="4">
        <v>0.017</v>
      </c>
      <c r="C148" s="5">
        <v>0.12</v>
      </c>
      <c r="D148" s="4">
        <f t="shared" si="12"/>
        <v>0.10127826941986262</v>
      </c>
      <c r="E148" s="3">
        <v>33604</v>
      </c>
      <c r="F148" s="1">
        <f t="shared" si="13"/>
        <v>1.7000000000000002</v>
      </c>
      <c r="G148" s="1">
        <f t="shared" si="14"/>
        <v>12</v>
      </c>
      <c r="H148" s="1">
        <f t="shared" si="15"/>
        <v>10.127826941986262</v>
      </c>
      <c r="K148" s="6">
        <f t="shared" si="16"/>
        <v>12</v>
      </c>
      <c r="L148" s="6">
        <f t="shared" si="17"/>
        <v>10.127826941986262</v>
      </c>
      <c r="O148" s="7"/>
    </row>
    <row r="149" spans="1:15" ht="12.75">
      <c r="A149" s="3">
        <v>33635</v>
      </c>
      <c r="B149" s="4">
        <v>0.017</v>
      </c>
      <c r="C149" s="5">
        <v>0.11</v>
      </c>
      <c r="D149" s="4">
        <f t="shared" si="12"/>
        <v>0.09144542772861386</v>
      </c>
      <c r="E149" s="3">
        <v>33635</v>
      </c>
      <c r="F149" s="1">
        <f t="shared" si="13"/>
        <v>1.7000000000000002</v>
      </c>
      <c r="G149" s="1">
        <f t="shared" si="14"/>
        <v>11</v>
      </c>
      <c r="H149" s="1">
        <f t="shared" si="15"/>
        <v>9.144542772861385</v>
      </c>
      <c r="K149" s="6">
        <f t="shared" si="16"/>
        <v>11</v>
      </c>
      <c r="L149" s="6">
        <f t="shared" si="17"/>
        <v>9.144542772861385</v>
      </c>
      <c r="O149" s="7"/>
    </row>
    <row r="150" spans="1:15" ht="12.75">
      <c r="A150" s="3">
        <v>33664</v>
      </c>
      <c r="B150" s="4">
        <v>0.017</v>
      </c>
      <c r="C150" s="5">
        <v>0.11</v>
      </c>
      <c r="D150" s="4">
        <f t="shared" si="12"/>
        <v>0.09144542772861386</v>
      </c>
      <c r="E150" s="3">
        <v>33664</v>
      </c>
      <c r="F150" s="1">
        <f t="shared" si="13"/>
        <v>1.7000000000000002</v>
      </c>
      <c r="G150" s="1">
        <f t="shared" si="14"/>
        <v>11</v>
      </c>
      <c r="H150" s="1">
        <f t="shared" si="15"/>
        <v>9.144542772861385</v>
      </c>
      <c r="K150" s="6">
        <f t="shared" si="16"/>
        <v>11</v>
      </c>
      <c r="L150" s="6">
        <f t="shared" si="17"/>
        <v>9.144542772861385</v>
      </c>
      <c r="O150" s="7"/>
    </row>
    <row r="151" spans="1:15" ht="12.75">
      <c r="A151" s="3">
        <v>33695</v>
      </c>
      <c r="B151" s="4">
        <v>0.012</v>
      </c>
      <c r="C151" s="5">
        <v>0.11</v>
      </c>
      <c r="D151" s="4">
        <f t="shared" si="12"/>
        <v>0.09683794466403173</v>
      </c>
      <c r="E151" s="3">
        <v>33695</v>
      </c>
      <c r="F151" s="1">
        <f t="shared" si="13"/>
        <v>1.2</v>
      </c>
      <c r="G151" s="1">
        <f t="shared" si="14"/>
        <v>11</v>
      </c>
      <c r="H151" s="1">
        <f t="shared" si="15"/>
        <v>9.683794466403173</v>
      </c>
      <c r="K151" s="6">
        <f t="shared" si="16"/>
        <v>11</v>
      </c>
      <c r="L151" s="6">
        <f t="shared" si="17"/>
        <v>9.683794466403173</v>
      </c>
      <c r="O151" s="7"/>
    </row>
    <row r="152" spans="1:15" ht="12.75">
      <c r="A152" s="3">
        <v>33725</v>
      </c>
      <c r="B152" s="4">
        <v>0.012</v>
      </c>
      <c r="C152" s="5">
        <v>0.11</v>
      </c>
      <c r="D152" s="4">
        <f t="shared" si="12"/>
        <v>0.09683794466403173</v>
      </c>
      <c r="E152" s="3">
        <v>33725</v>
      </c>
      <c r="F152" s="1">
        <f t="shared" si="13"/>
        <v>1.2</v>
      </c>
      <c r="G152" s="1">
        <f t="shared" si="14"/>
        <v>11</v>
      </c>
      <c r="H152" s="1">
        <f t="shared" si="15"/>
        <v>9.683794466403173</v>
      </c>
      <c r="K152" s="6">
        <f t="shared" si="16"/>
        <v>11</v>
      </c>
      <c r="L152" s="6">
        <f t="shared" si="17"/>
        <v>9.683794466403173</v>
      </c>
      <c r="O152" s="7"/>
    </row>
    <row r="153" spans="1:15" ht="12.75">
      <c r="A153" s="3">
        <v>33756</v>
      </c>
      <c r="B153" s="4">
        <v>0.012</v>
      </c>
      <c r="C153" s="5">
        <v>0.105</v>
      </c>
      <c r="D153" s="4">
        <f t="shared" si="12"/>
        <v>0.09189723320158105</v>
      </c>
      <c r="E153" s="3">
        <v>33756</v>
      </c>
      <c r="F153" s="1">
        <f t="shared" si="13"/>
        <v>1.2</v>
      </c>
      <c r="G153" s="1">
        <f t="shared" si="14"/>
        <v>10.5</v>
      </c>
      <c r="H153" s="1">
        <f t="shared" si="15"/>
        <v>9.189723320158105</v>
      </c>
      <c r="K153" s="6">
        <f t="shared" si="16"/>
        <v>10.5</v>
      </c>
      <c r="L153" s="6">
        <f t="shared" si="17"/>
        <v>9.189723320158105</v>
      </c>
      <c r="O153" s="7"/>
    </row>
    <row r="154" spans="1:15" ht="12.75">
      <c r="A154" s="3">
        <v>33786</v>
      </c>
      <c r="B154" s="4">
        <v>0.007</v>
      </c>
      <c r="C154" s="5">
        <v>0.105</v>
      </c>
      <c r="D154" s="4">
        <f t="shared" si="12"/>
        <v>0.09731876861966238</v>
      </c>
      <c r="E154" s="3">
        <v>33786</v>
      </c>
      <c r="F154" s="1">
        <f t="shared" si="13"/>
        <v>0.7000000000000001</v>
      </c>
      <c r="G154" s="1">
        <f t="shared" si="14"/>
        <v>10.5</v>
      </c>
      <c r="H154" s="1">
        <f t="shared" si="15"/>
        <v>9.731876861966239</v>
      </c>
      <c r="K154" s="6">
        <f t="shared" si="16"/>
        <v>10.5</v>
      </c>
      <c r="L154" s="6">
        <f t="shared" si="17"/>
        <v>9.731876861966239</v>
      </c>
      <c r="O154" s="7"/>
    </row>
    <row r="155" spans="1:15" ht="12.75">
      <c r="A155" s="3">
        <v>33817</v>
      </c>
      <c r="B155" s="4">
        <v>0.007</v>
      </c>
      <c r="C155" s="5">
        <v>0.1</v>
      </c>
      <c r="D155" s="4">
        <f t="shared" si="12"/>
        <v>0.09235352532274099</v>
      </c>
      <c r="E155" s="3">
        <v>33817</v>
      </c>
      <c r="F155" s="1">
        <f t="shared" si="13"/>
        <v>0.7000000000000001</v>
      </c>
      <c r="G155" s="1">
        <f t="shared" si="14"/>
        <v>10</v>
      </c>
      <c r="H155" s="1">
        <f t="shared" si="15"/>
        <v>9.2353525322741</v>
      </c>
      <c r="K155" s="6">
        <f t="shared" si="16"/>
        <v>10</v>
      </c>
      <c r="L155" s="6">
        <f t="shared" si="17"/>
        <v>9.2353525322741</v>
      </c>
      <c r="O155" s="7"/>
    </row>
    <row r="156" spans="1:15" ht="12.75">
      <c r="A156" s="3">
        <v>33848</v>
      </c>
      <c r="B156" s="4">
        <v>0.007</v>
      </c>
      <c r="C156" s="5">
        <v>0.1</v>
      </c>
      <c r="D156" s="4">
        <f t="shared" si="12"/>
        <v>0.09235352532274099</v>
      </c>
      <c r="E156" s="3">
        <v>33848</v>
      </c>
      <c r="F156" s="1">
        <f t="shared" si="13"/>
        <v>0.7000000000000001</v>
      </c>
      <c r="G156" s="1">
        <f t="shared" si="14"/>
        <v>10</v>
      </c>
      <c r="H156" s="1">
        <f t="shared" si="15"/>
        <v>9.2353525322741</v>
      </c>
      <c r="K156" s="6">
        <f t="shared" si="16"/>
        <v>10</v>
      </c>
      <c r="L156" s="6">
        <f t="shared" si="17"/>
        <v>9.2353525322741</v>
      </c>
      <c r="O156" s="7"/>
    </row>
    <row r="157" spans="1:15" ht="12.75">
      <c r="A157" s="3">
        <v>33878</v>
      </c>
      <c r="B157" s="4">
        <v>0.003</v>
      </c>
      <c r="C157" s="5">
        <v>0.1</v>
      </c>
      <c r="D157" s="4">
        <f t="shared" si="12"/>
        <v>0.09670987038883361</v>
      </c>
      <c r="E157" s="3">
        <v>33878</v>
      </c>
      <c r="F157" s="1">
        <f t="shared" si="13"/>
        <v>0.3</v>
      </c>
      <c r="G157" s="1">
        <f t="shared" si="14"/>
        <v>10</v>
      </c>
      <c r="H157" s="1">
        <f t="shared" si="15"/>
        <v>9.67098703888336</v>
      </c>
      <c r="K157" s="6">
        <f t="shared" si="16"/>
        <v>10</v>
      </c>
      <c r="L157" s="6">
        <f t="shared" si="17"/>
        <v>9.67098703888336</v>
      </c>
      <c r="O157" s="7"/>
    </row>
    <row r="158" spans="1:15" ht="12.75">
      <c r="A158" s="3">
        <v>33909</v>
      </c>
      <c r="B158" s="4">
        <v>0.003</v>
      </c>
      <c r="C158" s="5">
        <v>0.1</v>
      </c>
      <c r="D158" s="4">
        <f t="shared" si="12"/>
        <v>0.09670987038883361</v>
      </c>
      <c r="E158" s="3">
        <v>33909</v>
      </c>
      <c r="F158" s="1">
        <f t="shared" si="13"/>
        <v>0.3</v>
      </c>
      <c r="G158" s="1">
        <f t="shared" si="14"/>
        <v>10</v>
      </c>
      <c r="H158" s="1">
        <f t="shared" si="15"/>
        <v>9.67098703888336</v>
      </c>
      <c r="K158" s="6">
        <f t="shared" si="16"/>
        <v>10</v>
      </c>
      <c r="L158" s="6">
        <f t="shared" si="17"/>
        <v>9.67098703888336</v>
      </c>
      <c r="O158" s="7"/>
    </row>
    <row r="159" spans="1:15" ht="12.75">
      <c r="A159" s="3">
        <v>33939</v>
      </c>
      <c r="B159" s="4">
        <v>0.003</v>
      </c>
      <c r="C159" s="5">
        <v>0.1</v>
      </c>
      <c r="D159" s="4">
        <f t="shared" si="12"/>
        <v>0.09670987038883361</v>
      </c>
      <c r="E159" s="3">
        <v>33939</v>
      </c>
      <c r="F159" s="1">
        <f t="shared" si="13"/>
        <v>0.3</v>
      </c>
      <c r="G159" s="1">
        <f t="shared" si="14"/>
        <v>10</v>
      </c>
      <c r="H159" s="1">
        <f t="shared" si="15"/>
        <v>9.67098703888336</v>
      </c>
      <c r="K159" s="6">
        <f t="shared" si="16"/>
        <v>10</v>
      </c>
      <c r="L159" s="6">
        <f t="shared" si="17"/>
        <v>9.67098703888336</v>
      </c>
      <c r="O159" s="7"/>
    </row>
    <row r="160" spans="1:15" ht="12.75">
      <c r="A160" s="3">
        <v>33970</v>
      </c>
      <c r="B160" s="4">
        <v>0.012</v>
      </c>
      <c r="C160" s="5">
        <v>0.1</v>
      </c>
      <c r="D160" s="4">
        <f t="shared" si="12"/>
        <v>0.0869565217391306</v>
      </c>
      <c r="E160" s="3">
        <v>33970</v>
      </c>
      <c r="F160" s="1">
        <f t="shared" si="13"/>
        <v>1.2</v>
      </c>
      <c r="G160" s="1">
        <f t="shared" si="14"/>
        <v>10</v>
      </c>
      <c r="H160" s="1">
        <f t="shared" si="15"/>
        <v>8.69565217391306</v>
      </c>
      <c r="K160" s="6">
        <f t="shared" si="16"/>
        <v>10</v>
      </c>
      <c r="L160" s="6">
        <f t="shared" si="17"/>
        <v>8.69565217391306</v>
      </c>
      <c r="O160" s="7"/>
    </row>
    <row r="161" spans="1:15" ht="12.75">
      <c r="A161" s="3">
        <v>34001</v>
      </c>
      <c r="B161" s="4">
        <v>0.012</v>
      </c>
      <c r="C161" s="5">
        <v>0.1</v>
      </c>
      <c r="D161" s="4">
        <f t="shared" si="12"/>
        <v>0.0869565217391306</v>
      </c>
      <c r="E161" s="3">
        <v>34001</v>
      </c>
      <c r="F161" s="1">
        <f t="shared" si="13"/>
        <v>1.2</v>
      </c>
      <c r="G161" s="1">
        <f t="shared" si="14"/>
        <v>10</v>
      </c>
      <c r="H161" s="1">
        <f t="shared" si="15"/>
        <v>8.69565217391306</v>
      </c>
      <c r="K161" s="6">
        <f t="shared" si="16"/>
        <v>10</v>
      </c>
      <c r="L161" s="6">
        <f t="shared" si="17"/>
        <v>8.69565217391306</v>
      </c>
      <c r="O161" s="7"/>
    </row>
    <row r="162" spans="1:15" ht="12.75">
      <c r="A162" s="3">
        <v>34029</v>
      </c>
      <c r="B162" s="4">
        <v>0.012</v>
      </c>
      <c r="C162" s="5">
        <v>0.1</v>
      </c>
      <c r="D162" s="4">
        <f t="shared" si="12"/>
        <v>0.0869565217391306</v>
      </c>
      <c r="E162" s="3">
        <v>34029</v>
      </c>
      <c r="F162" s="1">
        <f t="shared" si="13"/>
        <v>1.2</v>
      </c>
      <c r="G162" s="1">
        <f t="shared" si="14"/>
        <v>10</v>
      </c>
      <c r="H162" s="1">
        <f t="shared" si="15"/>
        <v>8.69565217391306</v>
      </c>
      <c r="K162" s="6">
        <f t="shared" si="16"/>
        <v>10</v>
      </c>
      <c r="L162" s="6">
        <f t="shared" si="17"/>
        <v>8.69565217391306</v>
      </c>
      <c r="O162" s="7"/>
    </row>
    <row r="163" spans="1:15" ht="12.75">
      <c r="A163" s="3">
        <v>34060</v>
      </c>
      <c r="B163" s="4">
        <v>0.019</v>
      </c>
      <c r="C163" s="5">
        <v>0.1</v>
      </c>
      <c r="D163" s="4">
        <f t="shared" si="12"/>
        <v>0.07948969578017673</v>
      </c>
      <c r="E163" s="3">
        <v>34060</v>
      </c>
      <c r="F163" s="1">
        <f t="shared" si="13"/>
        <v>1.9</v>
      </c>
      <c r="G163" s="1">
        <f t="shared" si="14"/>
        <v>10</v>
      </c>
      <c r="H163" s="1">
        <f t="shared" si="15"/>
        <v>7.948969578017673</v>
      </c>
      <c r="K163" s="6">
        <f t="shared" si="16"/>
        <v>10</v>
      </c>
      <c r="L163" s="6">
        <f t="shared" si="17"/>
        <v>7.948969578017673</v>
      </c>
      <c r="O163" s="7"/>
    </row>
    <row r="164" spans="1:15" ht="12.75">
      <c r="A164" s="3">
        <v>34090</v>
      </c>
      <c r="B164" s="4">
        <v>0.019</v>
      </c>
      <c r="C164" s="5">
        <v>0.095</v>
      </c>
      <c r="D164" s="4">
        <f t="shared" si="12"/>
        <v>0.07458292443572145</v>
      </c>
      <c r="E164" s="3">
        <v>34090</v>
      </c>
      <c r="F164" s="1">
        <f t="shared" si="13"/>
        <v>1.9</v>
      </c>
      <c r="G164" s="1">
        <f t="shared" si="14"/>
        <v>9.5</v>
      </c>
      <c r="H164" s="1">
        <f t="shared" si="15"/>
        <v>7.458292443572145</v>
      </c>
      <c r="K164" s="6">
        <f t="shared" si="16"/>
        <v>9.5</v>
      </c>
      <c r="L164" s="6">
        <f t="shared" si="17"/>
        <v>7.458292443572145</v>
      </c>
      <c r="O164" s="7"/>
    </row>
    <row r="165" spans="1:15" ht="12.75">
      <c r="A165" s="3">
        <v>34121</v>
      </c>
      <c r="B165" s="4">
        <v>0.019</v>
      </c>
      <c r="C165" s="5">
        <v>0.095</v>
      </c>
      <c r="D165" s="4">
        <f t="shared" si="12"/>
        <v>0.07458292443572145</v>
      </c>
      <c r="E165" s="3">
        <v>34121</v>
      </c>
      <c r="F165" s="1">
        <f t="shared" si="13"/>
        <v>1.9</v>
      </c>
      <c r="G165" s="1">
        <f t="shared" si="14"/>
        <v>9.5</v>
      </c>
      <c r="H165" s="1">
        <f t="shared" si="15"/>
        <v>7.458292443572145</v>
      </c>
      <c r="K165" s="6">
        <f t="shared" si="16"/>
        <v>9.5</v>
      </c>
      <c r="L165" s="6">
        <f t="shared" si="17"/>
        <v>7.458292443572145</v>
      </c>
      <c r="O165" s="7"/>
    </row>
    <row r="166" spans="1:15" ht="12.75">
      <c r="A166" s="3">
        <v>34151</v>
      </c>
      <c r="B166" s="4">
        <v>0.022</v>
      </c>
      <c r="C166" s="5">
        <v>0.095</v>
      </c>
      <c r="D166" s="4">
        <f t="shared" si="12"/>
        <v>0.0714285714285714</v>
      </c>
      <c r="E166" s="3">
        <v>34151</v>
      </c>
      <c r="F166" s="1">
        <f t="shared" si="13"/>
        <v>2.1999999999999997</v>
      </c>
      <c r="G166" s="1">
        <f t="shared" si="14"/>
        <v>9.5</v>
      </c>
      <c r="H166" s="1">
        <f t="shared" si="15"/>
        <v>7.14285714285714</v>
      </c>
      <c r="K166" s="6">
        <f t="shared" si="16"/>
        <v>9.5</v>
      </c>
      <c r="L166" s="6">
        <f t="shared" si="17"/>
        <v>7.14285714285714</v>
      </c>
      <c r="O166" s="7"/>
    </row>
    <row r="167" spans="1:15" ht="12.75">
      <c r="A167" s="3">
        <v>34182</v>
      </c>
      <c r="B167" s="4">
        <v>0.022</v>
      </c>
      <c r="C167" s="5">
        <v>0.095</v>
      </c>
      <c r="D167" s="4">
        <f t="shared" si="12"/>
        <v>0.0714285714285714</v>
      </c>
      <c r="E167" s="3">
        <v>34182</v>
      </c>
      <c r="F167" s="1">
        <f t="shared" si="13"/>
        <v>2.1999999999999997</v>
      </c>
      <c r="G167" s="1">
        <f t="shared" si="14"/>
        <v>9.5</v>
      </c>
      <c r="H167" s="1">
        <f t="shared" si="15"/>
        <v>7.14285714285714</v>
      </c>
      <c r="K167" s="6">
        <f t="shared" si="16"/>
        <v>9.5</v>
      </c>
      <c r="L167" s="6">
        <f t="shared" si="17"/>
        <v>7.14285714285714</v>
      </c>
      <c r="O167" s="7"/>
    </row>
    <row r="168" spans="1:15" ht="12.75">
      <c r="A168" s="3">
        <v>34213</v>
      </c>
      <c r="B168" s="4">
        <v>0.022</v>
      </c>
      <c r="C168" s="5">
        <v>0.0875</v>
      </c>
      <c r="D168" s="4">
        <f t="shared" si="12"/>
        <v>0.06409001956947158</v>
      </c>
      <c r="E168" s="3">
        <v>34213</v>
      </c>
      <c r="F168" s="1">
        <f t="shared" si="13"/>
        <v>2.1999999999999997</v>
      </c>
      <c r="G168" s="1">
        <f t="shared" si="14"/>
        <v>8.75</v>
      </c>
      <c r="H168" s="1">
        <f t="shared" si="15"/>
        <v>6.409001956947158</v>
      </c>
      <c r="K168" s="6">
        <f t="shared" si="16"/>
        <v>8.75</v>
      </c>
      <c r="L168" s="6">
        <f t="shared" si="17"/>
        <v>6.409001956947158</v>
      </c>
      <c r="O168" s="7"/>
    </row>
    <row r="169" spans="1:15" ht="12.75">
      <c r="A169" s="3">
        <v>34243</v>
      </c>
      <c r="B169" s="4">
        <v>0.019</v>
      </c>
      <c r="C169" s="5">
        <v>0.0875</v>
      </c>
      <c r="D169" s="4">
        <f t="shared" si="12"/>
        <v>0.06722276741903821</v>
      </c>
      <c r="E169" s="3">
        <v>34243</v>
      </c>
      <c r="F169" s="1">
        <f t="shared" si="13"/>
        <v>1.9</v>
      </c>
      <c r="G169" s="1">
        <f t="shared" si="14"/>
        <v>8.75</v>
      </c>
      <c r="H169" s="1">
        <f t="shared" si="15"/>
        <v>6.722276741903821</v>
      </c>
      <c r="K169" s="6">
        <f t="shared" si="16"/>
        <v>8.75</v>
      </c>
      <c r="L169" s="6">
        <f t="shared" si="17"/>
        <v>6.722276741903821</v>
      </c>
      <c r="O169" s="7"/>
    </row>
    <row r="170" spans="1:15" ht="12.75">
      <c r="A170" s="3">
        <v>34274</v>
      </c>
      <c r="B170" s="4">
        <v>0.019</v>
      </c>
      <c r="C170" s="5">
        <v>0.0875</v>
      </c>
      <c r="D170" s="4">
        <f t="shared" si="12"/>
        <v>0.06722276741903821</v>
      </c>
      <c r="E170" s="3">
        <v>34274</v>
      </c>
      <c r="F170" s="1">
        <f t="shared" si="13"/>
        <v>1.9</v>
      </c>
      <c r="G170" s="1">
        <f t="shared" si="14"/>
        <v>8.75</v>
      </c>
      <c r="H170" s="1">
        <f t="shared" si="15"/>
        <v>6.722276741903821</v>
      </c>
      <c r="K170" s="6">
        <f t="shared" si="16"/>
        <v>8.75</v>
      </c>
      <c r="L170" s="6">
        <f t="shared" si="17"/>
        <v>6.722276741903821</v>
      </c>
      <c r="O170" s="7"/>
    </row>
    <row r="171" spans="1:15" ht="12.75">
      <c r="A171" s="3">
        <v>34304</v>
      </c>
      <c r="B171" s="4">
        <v>0.019</v>
      </c>
      <c r="C171" s="5">
        <v>0.0875</v>
      </c>
      <c r="D171" s="4">
        <f t="shared" si="12"/>
        <v>0.06722276741903821</v>
      </c>
      <c r="E171" s="3">
        <v>34304</v>
      </c>
      <c r="F171" s="1">
        <f t="shared" si="13"/>
        <v>1.9</v>
      </c>
      <c r="G171" s="1">
        <f t="shared" si="14"/>
        <v>8.75</v>
      </c>
      <c r="H171" s="1">
        <f t="shared" si="15"/>
        <v>6.722276741903821</v>
      </c>
      <c r="K171" s="6">
        <f t="shared" si="16"/>
        <v>8.75</v>
      </c>
      <c r="L171" s="6">
        <f t="shared" si="17"/>
        <v>6.722276741903821</v>
      </c>
      <c r="O171" s="7"/>
    </row>
    <row r="172" spans="1:15" ht="12.75">
      <c r="A172" s="3">
        <v>34335</v>
      </c>
      <c r="B172" s="4">
        <v>0.014</v>
      </c>
      <c r="C172" s="5">
        <v>0.0875</v>
      </c>
      <c r="D172" s="4">
        <f t="shared" si="12"/>
        <v>0.0724852071005917</v>
      </c>
      <c r="E172" s="3">
        <v>34335</v>
      </c>
      <c r="F172" s="1">
        <f t="shared" si="13"/>
        <v>1.4000000000000001</v>
      </c>
      <c r="G172" s="1">
        <f t="shared" si="14"/>
        <v>8.75</v>
      </c>
      <c r="H172" s="1">
        <f t="shared" si="15"/>
        <v>7.24852071005917</v>
      </c>
      <c r="K172" s="6">
        <f t="shared" si="16"/>
        <v>8.75</v>
      </c>
      <c r="L172" s="6">
        <f t="shared" si="17"/>
        <v>7.24852071005917</v>
      </c>
      <c r="O172" s="7"/>
    </row>
    <row r="173" spans="1:15" ht="12.75">
      <c r="A173" s="3">
        <v>34366</v>
      </c>
      <c r="B173" s="4">
        <v>0.014</v>
      </c>
      <c r="C173" s="5">
        <v>0.0875</v>
      </c>
      <c r="D173" s="4">
        <f t="shared" si="12"/>
        <v>0.0724852071005917</v>
      </c>
      <c r="E173" s="3">
        <v>34366</v>
      </c>
      <c r="F173" s="1">
        <f t="shared" si="13"/>
        <v>1.4000000000000001</v>
      </c>
      <c r="G173" s="1">
        <f t="shared" si="14"/>
        <v>8.75</v>
      </c>
      <c r="H173" s="1">
        <f t="shared" si="15"/>
        <v>7.24852071005917</v>
      </c>
      <c r="K173" s="6">
        <f t="shared" si="16"/>
        <v>8.75</v>
      </c>
      <c r="L173" s="6">
        <f t="shared" si="17"/>
        <v>7.24852071005917</v>
      </c>
      <c r="O173" s="7"/>
    </row>
    <row r="174" spans="1:15" ht="12.75">
      <c r="A174" s="3">
        <v>34394</v>
      </c>
      <c r="B174" s="4">
        <v>0.014</v>
      </c>
      <c r="C174" s="5">
        <v>0.0875</v>
      </c>
      <c r="D174" s="4">
        <f t="shared" si="12"/>
        <v>0.0724852071005917</v>
      </c>
      <c r="E174" s="3">
        <v>34394</v>
      </c>
      <c r="F174" s="1">
        <f t="shared" si="13"/>
        <v>1.4000000000000001</v>
      </c>
      <c r="G174" s="1">
        <f t="shared" si="14"/>
        <v>8.75</v>
      </c>
      <c r="H174" s="1">
        <f t="shared" si="15"/>
        <v>7.24852071005917</v>
      </c>
      <c r="K174" s="6">
        <f t="shared" si="16"/>
        <v>8.75</v>
      </c>
      <c r="L174" s="6">
        <f t="shared" si="17"/>
        <v>7.24852071005917</v>
      </c>
      <c r="O174" s="7"/>
    </row>
    <row r="175" spans="1:15" ht="12.75">
      <c r="A175" s="3">
        <v>34425</v>
      </c>
      <c r="B175" s="4">
        <v>0.017</v>
      </c>
      <c r="C175" s="5">
        <v>0.0875</v>
      </c>
      <c r="D175" s="4">
        <f t="shared" si="12"/>
        <v>0.06932153392330376</v>
      </c>
      <c r="E175" s="3">
        <v>34425</v>
      </c>
      <c r="F175" s="1">
        <f t="shared" si="13"/>
        <v>1.7000000000000002</v>
      </c>
      <c r="G175" s="1">
        <f t="shared" si="14"/>
        <v>8.75</v>
      </c>
      <c r="H175" s="1">
        <f t="shared" si="15"/>
        <v>6.932153392330376</v>
      </c>
      <c r="K175" s="6">
        <f t="shared" si="16"/>
        <v>8.75</v>
      </c>
      <c r="L175" s="6">
        <f t="shared" si="17"/>
        <v>6.932153392330376</v>
      </c>
      <c r="O175" s="7"/>
    </row>
    <row r="176" spans="1:15" ht="12.75">
      <c r="A176" s="3">
        <v>34455</v>
      </c>
      <c r="B176" s="4">
        <v>0.017</v>
      </c>
      <c r="C176" s="5">
        <v>0.0875</v>
      </c>
      <c r="D176" s="4">
        <f t="shared" si="12"/>
        <v>0.06932153392330376</v>
      </c>
      <c r="E176" s="3">
        <v>34455</v>
      </c>
      <c r="F176" s="1">
        <f t="shared" si="13"/>
        <v>1.7000000000000002</v>
      </c>
      <c r="G176" s="1">
        <f t="shared" si="14"/>
        <v>8.75</v>
      </c>
      <c r="H176" s="1">
        <f t="shared" si="15"/>
        <v>6.932153392330376</v>
      </c>
      <c r="K176" s="6">
        <f t="shared" si="16"/>
        <v>8.75</v>
      </c>
      <c r="L176" s="6">
        <f t="shared" si="17"/>
        <v>6.932153392330376</v>
      </c>
      <c r="O176" s="7"/>
    </row>
    <row r="177" spans="1:15" ht="12.75">
      <c r="A177" s="3">
        <v>34486</v>
      </c>
      <c r="B177" s="4">
        <v>0.017</v>
      </c>
      <c r="C177" s="5">
        <v>0.0875</v>
      </c>
      <c r="D177" s="4">
        <f t="shared" si="12"/>
        <v>0.06932153392330376</v>
      </c>
      <c r="E177" s="3">
        <v>34486</v>
      </c>
      <c r="F177" s="1">
        <f t="shared" si="13"/>
        <v>1.7000000000000002</v>
      </c>
      <c r="G177" s="1">
        <f t="shared" si="14"/>
        <v>8.75</v>
      </c>
      <c r="H177" s="1">
        <f t="shared" si="15"/>
        <v>6.932153392330376</v>
      </c>
      <c r="K177" s="6">
        <f t="shared" si="16"/>
        <v>8.75</v>
      </c>
      <c r="L177" s="6">
        <f t="shared" si="17"/>
        <v>6.932153392330376</v>
      </c>
      <c r="O177" s="7"/>
    </row>
    <row r="178" spans="1:15" ht="12.75">
      <c r="A178" s="3">
        <v>34516</v>
      </c>
      <c r="B178" s="4">
        <v>0.019</v>
      </c>
      <c r="C178" s="5">
        <v>0.0875</v>
      </c>
      <c r="D178" s="4">
        <f t="shared" si="12"/>
        <v>0.06722276741903821</v>
      </c>
      <c r="E178" s="3">
        <v>34516</v>
      </c>
      <c r="F178" s="1">
        <f t="shared" si="13"/>
        <v>1.9</v>
      </c>
      <c r="G178" s="1">
        <f t="shared" si="14"/>
        <v>8.75</v>
      </c>
      <c r="H178" s="1">
        <f t="shared" si="15"/>
        <v>6.722276741903821</v>
      </c>
      <c r="K178" s="6">
        <f t="shared" si="16"/>
        <v>8.75</v>
      </c>
      <c r="L178" s="6">
        <f t="shared" si="17"/>
        <v>6.722276741903821</v>
      </c>
      <c r="O178" s="7"/>
    </row>
    <row r="179" spans="1:15" ht="12.75">
      <c r="A179" s="3">
        <v>34547</v>
      </c>
      <c r="B179" s="4">
        <v>0.019</v>
      </c>
      <c r="C179" s="5">
        <v>0.0875</v>
      </c>
      <c r="D179" s="4">
        <f t="shared" si="12"/>
        <v>0.06722276741903821</v>
      </c>
      <c r="E179" s="3">
        <v>34547</v>
      </c>
      <c r="F179" s="1">
        <f t="shared" si="13"/>
        <v>1.9</v>
      </c>
      <c r="G179" s="1">
        <f t="shared" si="14"/>
        <v>8.75</v>
      </c>
      <c r="H179" s="1">
        <f t="shared" si="15"/>
        <v>6.722276741903821</v>
      </c>
      <c r="K179" s="6">
        <f t="shared" si="16"/>
        <v>8.75</v>
      </c>
      <c r="L179" s="6">
        <f t="shared" si="17"/>
        <v>6.722276741903821</v>
      </c>
      <c r="O179" s="7"/>
    </row>
    <row r="180" spans="1:15" ht="12.75">
      <c r="A180" s="3">
        <v>34578</v>
      </c>
      <c r="B180" s="4">
        <v>0.019</v>
      </c>
      <c r="C180" s="5">
        <v>0.095</v>
      </c>
      <c r="D180" s="4">
        <f t="shared" si="12"/>
        <v>0.07458292443572145</v>
      </c>
      <c r="E180" s="3">
        <v>34578</v>
      </c>
      <c r="F180" s="1">
        <f t="shared" si="13"/>
        <v>1.9</v>
      </c>
      <c r="G180" s="1">
        <f t="shared" si="14"/>
        <v>9.5</v>
      </c>
      <c r="H180" s="1">
        <f t="shared" si="15"/>
        <v>7.458292443572145</v>
      </c>
      <c r="K180" s="6">
        <f t="shared" si="16"/>
        <v>9.5</v>
      </c>
      <c r="L180" s="6">
        <f t="shared" si="17"/>
        <v>7.458292443572145</v>
      </c>
      <c r="O180" s="7"/>
    </row>
    <row r="181" spans="1:15" ht="12.75">
      <c r="A181" s="3">
        <v>34608</v>
      </c>
      <c r="B181" s="4">
        <v>0.025</v>
      </c>
      <c r="C181" s="5">
        <v>0.095</v>
      </c>
      <c r="D181" s="4">
        <f t="shared" si="12"/>
        <v>0.06829268292682933</v>
      </c>
      <c r="E181" s="3">
        <v>34608</v>
      </c>
      <c r="F181" s="1">
        <f t="shared" si="13"/>
        <v>2.5</v>
      </c>
      <c r="G181" s="1">
        <f t="shared" si="14"/>
        <v>9.5</v>
      </c>
      <c r="H181" s="1">
        <f t="shared" si="15"/>
        <v>6.829268292682933</v>
      </c>
      <c r="K181" s="6">
        <f t="shared" si="16"/>
        <v>9.5</v>
      </c>
      <c r="L181" s="6">
        <f t="shared" si="17"/>
        <v>6.829268292682933</v>
      </c>
      <c r="O181" s="7"/>
    </row>
    <row r="182" spans="1:15" ht="12.75">
      <c r="A182" s="3">
        <v>34639</v>
      </c>
      <c r="B182" s="4">
        <v>0.025</v>
      </c>
      <c r="C182" s="5">
        <v>0.0955</v>
      </c>
      <c r="D182" s="4">
        <f t="shared" si="12"/>
        <v>0.06878048780487811</v>
      </c>
      <c r="E182" s="3">
        <v>34639</v>
      </c>
      <c r="F182" s="1">
        <f t="shared" si="13"/>
        <v>2.5</v>
      </c>
      <c r="G182" s="1">
        <f t="shared" si="14"/>
        <v>9.55</v>
      </c>
      <c r="H182" s="1">
        <f t="shared" si="15"/>
        <v>6.878048780487811</v>
      </c>
      <c r="K182" s="6">
        <f t="shared" si="16"/>
        <v>9.55</v>
      </c>
      <c r="L182" s="6">
        <f t="shared" si="17"/>
        <v>6.878048780487811</v>
      </c>
      <c r="O182" s="7"/>
    </row>
    <row r="183" spans="1:15" ht="12.75">
      <c r="A183" s="3">
        <v>34669</v>
      </c>
      <c r="B183" s="4">
        <v>0.025</v>
      </c>
      <c r="C183" s="5">
        <v>0.105</v>
      </c>
      <c r="D183" s="4">
        <f t="shared" si="12"/>
        <v>0.07804878048780495</v>
      </c>
      <c r="E183" s="3">
        <v>34669</v>
      </c>
      <c r="F183" s="1">
        <f t="shared" si="13"/>
        <v>2.5</v>
      </c>
      <c r="G183" s="1">
        <f t="shared" si="14"/>
        <v>10.5</v>
      </c>
      <c r="H183" s="1">
        <f t="shared" si="15"/>
        <v>7.804878048780495</v>
      </c>
      <c r="K183" s="6">
        <f t="shared" si="16"/>
        <v>10.5</v>
      </c>
      <c r="L183" s="6">
        <f t="shared" si="17"/>
        <v>7.804878048780495</v>
      </c>
      <c r="O183" s="7"/>
    </row>
    <row r="184" spans="1:15" ht="12.75">
      <c r="A184" s="3">
        <v>34700</v>
      </c>
      <c r="B184" s="4">
        <v>0.039</v>
      </c>
      <c r="C184" s="5">
        <v>0.105</v>
      </c>
      <c r="D184" s="4">
        <f t="shared" si="12"/>
        <v>0.06352261790182867</v>
      </c>
      <c r="E184" s="3">
        <v>34700</v>
      </c>
      <c r="F184" s="1">
        <f t="shared" si="13"/>
        <v>3.9</v>
      </c>
      <c r="G184" s="1">
        <f t="shared" si="14"/>
        <v>10.5</v>
      </c>
      <c r="H184" s="1">
        <f t="shared" si="15"/>
        <v>6.352261790182867</v>
      </c>
      <c r="K184" s="6">
        <f t="shared" si="16"/>
        <v>10.5</v>
      </c>
      <c r="L184" s="6">
        <f t="shared" si="17"/>
        <v>6.352261790182867</v>
      </c>
      <c r="O184" s="7"/>
    </row>
    <row r="185" spans="1:15" ht="12.75">
      <c r="A185" s="3">
        <v>34731</v>
      </c>
      <c r="B185" s="4">
        <v>0.039</v>
      </c>
      <c r="C185" s="5">
        <v>0.105</v>
      </c>
      <c r="D185" s="4">
        <f t="shared" si="12"/>
        <v>0.06352261790182867</v>
      </c>
      <c r="E185" s="3">
        <v>34731</v>
      </c>
      <c r="F185" s="1">
        <f t="shared" si="13"/>
        <v>3.9</v>
      </c>
      <c r="G185" s="1">
        <f t="shared" si="14"/>
        <v>10.5</v>
      </c>
      <c r="H185" s="1">
        <f t="shared" si="15"/>
        <v>6.352261790182867</v>
      </c>
      <c r="K185" s="6">
        <f t="shared" si="16"/>
        <v>10.5</v>
      </c>
      <c r="L185" s="6">
        <f t="shared" si="17"/>
        <v>6.352261790182867</v>
      </c>
      <c r="O185" s="7"/>
    </row>
    <row r="186" spans="1:15" ht="12.75">
      <c r="A186" s="3">
        <v>34759</v>
      </c>
      <c r="B186" s="4">
        <v>0.039</v>
      </c>
      <c r="C186" s="5">
        <v>0.105</v>
      </c>
      <c r="D186" s="4">
        <f t="shared" si="12"/>
        <v>0.06352261790182867</v>
      </c>
      <c r="E186" s="3">
        <v>34759</v>
      </c>
      <c r="F186" s="1">
        <f t="shared" si="13"/>
        <v>3.9</v>
      </c>
      <c r="G186" s="1">
        <f t="shared" si="14"/>
        <v>10.5</v>
      </c>
      <c r="H186" s="1">
        <f t="shared" si="15"/>
        <v>6.352261790182867</v>
      </c>
      <c r="K186" s="6">
        <f t="shared" si="16"/>
        <v>10.5</v>
      </c>
      <c r="L186" s="6">
        <f t="shared" si="17"/>
        <v>6.352261790182867</v>
      </c>
      <c r="O186" s="7"/>
    </row>
    <row r="187" spans="1:15" ht="12.75">
      <c r="A187" s="3">
        <v>34790</v>
      </c>
      <c r="B187" s="4">
        <v>0.045</v>
      </c>
      <c r="C187" s="5">
        <v>0.105</v>
      </c>
      <c r="D187" s="4">
        <f t="shared" si="12"/>
        <v>0.05741626794258381</v>
      </c>
      <c r="E187" s="3">
        <v>34790</v>
      </c>
      <c r="F187" s="1">
        <f t="shared" si="13"/>
        <v>4.5</v>
      </c>
      <c r="G187" s="1">
        <f t="shared" si="14"/>
        <v>10.5</v>
      </c>
      <c r="H187" s="1">
        <f t="shared" si="15"/>
        <v>5.741626794258381</v>
      </c>
      <c r="K187" s="6">
        <f t="shared" si="16"/>
        <v>10.5</v>
      </c>
      <c r="L187" s="6">
        <f t="shared" si="17"/>
        <v>5.741626794258381</v>
      </c>
      <c r="O187" s="7"/>
    </row>
    <row r="188" spans="1:15" ht="12.75">
      <c r="A188" s="3">
        <v>34820</v>
      </c>
      <c r="B188" s="4">
        <v>0.045</v>
      </c>
      <c r="C188" s="5">
        <v>0.105</v>
      </c>
      <c r="D188" s="4">
        <f t="shared" si="12"/>
        <v>0.05741626794258381</v>
      </c>
      <c r="E188" s="3">
        <v>34820</v>
      </c>
      <c r="F188" s="1">
        <f t="shared" si="13"/>
        <v>4.5</v>
      </c>
      <c r="G188" s="1">
        <f t="shared" si="14"/>
        <v>10.5</v>
      </c>
      <c r="H188" s="1">
        <f t="shared" si="15"/>
        <v>5.741626794258381</v>
      </c>
      <c r="K188" s="6">
        <f t="shared" si="16"/>
        <v>10.5</v>
      </c>
      <c r="L188" s="6">
        <f t="shared" si="17"/>
        <v>5.741626794258381</v>
      </c>
      <c r="O188" s="7"/>
    </row>
    <row r="189" spans="1:15" ht="12.75">
      <c r="A189" s="3">
        <v>34851</v>
      </c>
      <c r="B189" s="4">
        <v>0.045</v>
      </c>
      <c r="C189" s="5">
        <v>0.105</v>
      </c>
      <c r="D189" s="4">
        <f t="shared" si="12"/>
        <v>0.05741626794258381</v>
      </c>
      <c r="E189" s="3">
        <v>34851</v>
      </c>
      <c r="F189" s="1">
        <f t="shared" si="13"/>
        <v>4.5</v>
      </c>
      <c r="G189" s="1">
        <f t="shared" si="14"/>
        <v>10.5</v>
      </c>
      <c r="H189" s="1">
        <f t="shared" si="15"/>
        <v>5.741626794258381</v>
      </c>
      <c r="K189" s="6">
        <f t="shared" si="16"/>
        <v>10.5</v>
      </c>
      <c r="L189" s="6">
        <f t="shared" si="17"/>
        <v>5.741626794258381</v>
      </c>
      <c r="O189" s="7"/>
    </row>
    <row r="190" spans="1:15" ht="12.75">
      <c r="A190" s="3">
        <v>34881</v>
      </c>
      <c r="B190" s="4">
        <v>0.051</v>
      </c>
      <c r="C190" s="5">
        <v>0.105</v>
      </c>
      <c r="D190" s="4">
        <f t="shared" si="12"/>
        <v>0.05137963843958149</v>
      </c>
      <c r="E190" s="3">
        <v>34881</v>
      </c>
      <c r="F190" s="1">
        <f t="shared" si="13"/>
        <v>5.1</v>
      </c>
      <c r="G190" s="1">
        <f t="shared" si="14"/>
        <v>10.5</v>
      </c>
      <c r="H190" s="1">
        <f t="shared" si="15"/>
        <v>5.137963843958149</v>
      </c>
      <c r="K190" s="6">
        <f t="shared" si="16"/>
        <v>10.5</v>
      </c>
      <c r="L190" s="6">
        <f t="shared" si="17"/>
        <v>5.137963843958149</v>
      </c>
      <c r="O190" s="7"/>
    </row>
    <row r="191" spans="1:15" ht="12.75">
      <c r="A191" s="3">
        <v>34912</v>
      </c>
      <c r="B191" s="4">
        <v>0.051</v>
      </c>
      <c r="C191" s="5">
        <v>0.105</v>
      </c>
      <c r="D191" s="4">
        <f t="shared" si="12"/>
        <v>0.05137963843958149</v>
      </c>
      <c r="E191" s="3">
        <v>34912</v>
      </c>
      <c r="F191" s="1">
        <f t="shared" si="13"/>
        <v>5.1</v>
      </c>
      <c r="G191" s="1">
        <f t="shared" si="14"/>
        <v>10.5</v>
      </c>
      <c r="H191" s="1">
        <f t="shared" si="15"/>
        <v>5.137963843958149</v>
      </c>
      <c r="K191" s="6">
        <f t="shared" si="16"/>
        <v>10.5</v>
      </c>
      <c r="L191" s="6">
        <f t="shared" si="17"/>
        <v>5.137963843958149</v>
      </c>
      <c r="O191" s="7"/>
    </row>
    <row r="192" spans="1:15" ht="12.75">
      <c r="A192" s="3">
        <v>34943</v>
      </c>
      <c r="B192" s="4">
        <v>0.051</v>
      </c>
      <c r="C192" s="5">
        <v>0.105</v>
      </c>
      <c r="D192" s="4">
        <f t="shared" si="12"/>
        <v>0.05137963843958149</v>
      </c>
      <c r="E192" s="3">
        <v>34943</v>
      </c>
      <c r="F192" s="1">
        <f t="shared" si="13"/>
        <v>5.1</v>
      </c>
      <c r="G192" s="1">
        <f t="shared" si="14"/>
        <v>10.5</v>
      </c>
      <c r="H192" s="1">
        <f t="shared" si="15"/>
        <v>5.137963843958149</v>
      </c>
      <c r="K192" s="6">
        <f t="shared" si="16"/>
        <v>10.5</v>
      </c>
      <c r="L192" s="6">
        <f t="shared" si="17"/>
        <v>5.137963843958149</v>
      </c>
      <c r="O192" s="7"/>
    </row>
    <row r="193" spans="1:15" ht="12.75">
      <c r="A193" s="3">
        <v>34973</v>
      </c>
      <c r="B193" s="4">
        <v>0.051</v>
      </c>
      <c r="C193" s="5">
        <v>0.105</v>
      </c>
      <c r="D193" s="4">
        <f t="shared" si="12"/>
        <v>0.05137963843958149</v>
      </c>
      <c r="E193" s="3">
        <v>34973</v>
      </c>
      <c r="F193" s="1">
        <f t="shared" si="13"/>
        <v>5.1</v>
      </c>
      <c r="G193" s="1">
        <f t="shared" si="14"/>
        <v>10.5</v>
      </c>
      <c r="H193" s="1">
        <f t="shared" si="15"/>
        <v>5.137963843958149</v>
      </c>
      <c r="K193" s="6">
        <f t="shared" si="16"/>
        <v>10.5</v>
      </c>
      <c r="L193" s="6">
        <f t="shared" si="17"/>
        <v>5.137963843958149</v>
      </c>
      <c r="O193" s="7"/>
    </row>
    <row r="194" spans="1:15" ht="12.75">
      <c r="A194" s="3">
        <v>35004</v>
      </c>
      <c r="B194" s="4">
        <v>0.051</v>
      </c>
      <c r="C194" s="5">
        <v>0.105</v>
      </c>
      <c r="D194" s="4">
        <f t="shared" si="12"/>
        <v>0.05137963843958149</v>
      </c>
      <c r="E194" s="3">
        <v>35004</v>
      </c>
      <c r="F194" s="1">
        <f t="shared" si="13"/>
        <v>5.1</v>
      </c>
      <c r="G194" s="1">
        <f t="shared" si="14"/>
        <v>10.5</v>
      </c>
      <c r="H194" s="1">
        <f t="shared" si="15"/>
        <v>5.137963843958149</v>
      </c>
      <c r="K194" s="6">
        <f t="shared" si="16"/>
        <v>10.5</v>
      </c>
      <c r="L194" s="6">
        <f t="shared" si="17"/>
        <v>5.137963843958149</v>
      </c>
      <c r="O194" s="7"/>
    </row>
    <row r="195" spans="1:15" ht="12.75">
      <c r="A195" s="3">
        <v>35034</v>
      </c>
      <c r="B195" s="4">
        <v>0.051</v>
      </c>
      <c r="C195" s="5">
        <v>0.105</v>
      </c>
      <c r="D195" s="4">
        <f t="shared" si="12"/>
        <v>0.05137963843958149</v>
      </c>
      <c r="E195" s="3">
        <v>35034</v>
      </c>
      <c r="F195" s="1">
        <f t="shared" si="13"/>
        <v>5.1</v>
      </c>
      <c r="G195" s="1">
        <f t="shared" si="14"/>
        <v>10.5</v>
      </c>
      <c r="H195" s="1">
        <f t="shared" si="15"/>
        <v>5.137963843958149</v>
      </c>
      <c r="K195" s="6">
        <f t="shared" si="16"/>
        <v>10.5</v>
      </c>
      <c r="L195" s="6">
        <f t="shared" si="17"/>
        <v>5.137963843958149</v>
      </c>
      <c r="O195" s="7"/>
    </row>
    <row r="196" spans="1:15" ht="12.75">
      <c r="A196" s="3">
        <v>35065</v>
      </c>
      <c r="B196" s="4">
        <v>0.037</v>
      </c>
      <c r="C196" s="5">
        <v>0.105</v>
      </c>
      <c r="D196" s="4">
        <f aca="true" t="shared" si="18" ref="D196:D259">((1+C196)/(1+B196)-1)</f>
        <v>0.06557377049180335</v>
      </c>
      <c r="E196" s="3">
        <v>35065</v>
      </c>
      <c r="F196" s="1">
        <f aca="true" t="shared" si="19" ref="F196:F259">B196*100</f>
        <v>3.6999999999999997</v>
      </c>
      <c r="G196" s="1">
        <f aca="true" t="shared" si="20" ref="G196:G259">C196*100</f>
        <v>10.5</v>
      </c>
      <c r="H196" s="1">
        <f aca="true" t="shared" si="21" ref="H196:H259">D196*100</f>
        <v>6.557377049180335</v>
      </c>
      <c r="K196" s="6">
        <f aca="true" t="shared" si="22" ref="K196:K259">100*C196</f>
        <v>10.5</v>
      </c>
      <c r="L196" s="6">
        <f aca="true" t="shared" si="23" ref="L196:L259">100*D196</f>
        <v>6.557377049180335</v>
      </c>
      <c r="O196" s="7"/>
    </row>
    <row r="197" spans="1:15" ht="12.75">
      <c r="A197" s="3">
        <v>35096</v>
      </c>
      <c r="B197" s="4">
        <v>0.037</v>
      </c>
      <c r="C197" s="5">
        <v>0.105</v>
      </c>
      <c r="D197" s="4">
        <f t="shared" si="18"/>
        <v>0.06557377049180335</v>
      </c>
      <c r="E197" s="3">
        <v>35096</v>
      </c>
      <c r="F197" s="1">
        <f t="shared" si="19"/>
        <v>3.6999999999999997</v>
      </c>
      <c r="G197" s="1">
        <f t="shared" si="20"/>
        <v>10.5</v>
      </c>
      <c r="H197" s="1">
        <f t="shared" si="21"/>
        <v>6.557377049180335</v>
      </c>
      <c r="K197" s="6">
        <f t="shared" si="22"/>
        <v>10.5</v>
      </c>
      <c r="L197" s="6">
        <f t="shared" si="23"/>
        <v>6.557377049180335</v>
      </c>
      <c r="O197" s="7"/>
    </row>
    <row r="198" spans="1:15" ht="12.75">
      <c r="A198" s="3">
        <v>35125</v>
      </c>
      <c r="B198" s="4">
        <v>0.037</v>
      </c>
      <c r="C198" s="5">
        <v>0.105</v>
      </c>
      <c r="D198" s="4">
        <f t="shared" si="18"/>
        <v>0.06557377049180335</v>
      </c>
      <c r="E198" s="3">
        <v>35125</v>
      </c>
      <c r="F198" s="1">
        <f t="shared" si="19"/>
        <v>3.6999999999999997</v>
      </c>
      <c r="G198" s="1">
        <f t="shared" si="20"/>
        <v>10.5</v>
      </c>
      <c r="H198" s="1">
        <f t="shared" si="21"/>
        <v>6.557377049180335</v>
      </c>
      <c r="K198" s="6">
        <f t="shared" si="22"/>
        <v>10.5</v>
      </c>
      <c r="L198" s="6">
        <f t="shared" si="23"/>
        <v>6.557377049180335</v>
      </c>
      <c r="O198" s="7"/>
    </row>
    <row r="199" spans="1:15" ht="12.75">
      <c r="A199" s="3">
        <v>35156</v>
      </c>
      <c r="B199" s="4">
        <v>0.031</v>
      </c>
      <c r="C199" s="5">
        <v>0.105</v>
      </c>
      <c r="D199" s="4">
        <f t="shared" si="18"/>
        <v>0.07177497575169745</v>
      </c>
      <c r="E199" s="3">
        <v>35156</v>
      </c>
      <c r="F199" s="1">
        <f t="shared" si="19"/>
        <v>3.1</v>
      </c>
      <c r="G199" s="1">
        <f t="shared" si="20"/>
        <v>10.5</v>
      </c>
      <c r="H199" s="1">
        <f t="shared" si="21"/>
        <v>7.1774975751697445</v>
      </c>
      <c r="K199" s="6">
        <f t="shared" si="22"/>
        <v>10.5</v>
      </c>
      <c r="L199" s="6">
        <f t="shared" si="23"/>
        <v>7.1774975751697445</v>
      </c>
      <c r="O199" s="7"/>
    </row>
    <row r="200" spans="1:15" ht="12.75">
      <c r="A200" s="3">
        <v>35186</v>
      </c>
      <c r="B200" s="4">
        <v>0.031</v>
      </c>
      <c r="C200" s="5">
        <v>0.105</v>
      </c>
      <c r="D200" s="4">
        <f t="shared" si="18"/>
        <v>0.07177497575169745</v>
      </c>
      <c r="E200" s="3">
        <v>35186</v>
      </c>
      <c r="F200" s="1">
        <f t="shared" si="19"/>
        <v>3.1</v>
      </c>
      <c r="G200" s="1">
        <f t="shared" si="20"/>
        <v>10.5</v>
      </c>
      <c r="H200" s="1">
        <f t="shared" si="21"/>
        <v>7.1774975751697445</v>
      </c>
      <c r="K200" s="6">
        <f t="shared" si="22"/>
        <v>10.5</v>
      </c>
      <c r="L200" s="6">
        <f t="shared" si="23"/>
        <v>7.1774975751697445</v>
      </c>
      <c r="O200" s="7"/>
    </row>
    <row r="201" spans="1:15" ht="12.75">
      <c r="A201" s="3">
        <v>35217</v>
      </c>
      <c r="B201" s="4">
        <v>0.031</v>
      </c>
      <c r="C201" s="5">
        <v>0.0975</v>
      </c>
      <c r="D201" s="4">
        <f t="shared" si="18"/>
        <v>0.06450048496605243</v>
      </c>
      <c r="E201" s="3">
        <v>35217</v>
      </c>
      <c r="F201" s="1">
        <f t="shared" si="19"/>
        <v>3.1</v>
      </c>
      <c r="G201" s="1">
        <f t="shared" si="20"/>
        <v>9.75</v>
      </c>
      <c r="H201" s="1">
        <f t="shared" si="21"/>
        <v>6.450048496605243</v>
      </c>
      <c r="K201" s="6">
        <f t="shared" si="22"/>
        <v>9.75</v>
      </c>
      <c r="L201" s="6">
        <f t="shared" si="23"/>
        <v>6.450048496605243</v>
      </c>
      <c r="O201" s="7"/>
    </row>
    <row r="202" spans="1:15" ht="12.75">
      <c r="A202" s="3">
        <v>35247</v>
      </c>
      <c r="B202" s="4">
        <v>0.021</v>
      </c>
      <c r="C202" s="5">
        <v>0.0975</v>
      </c>
      <c r="D202" s="4">
        <f t="shared" si="18"/>
        <v>0.07492654260528897</v>
      </c>
      <c r="E202" s="3">
        <v>35247</v>
      </c>
      <c r="F202" s="1">
        <f t="shared" si="19"/>
        <v>2.1</v>
      </c>
      <c r="G202" s="1">
        <f t="shared" si="20"/>
        <v>9.75</v>
      </c>
      <c r="H202" s="1">
        <f t="shared" si="21"/>
        <v>7.492654260528897</v>
      </c>
      <c r="K202" s="6">
        <f t="shared" si="22"/>
        <v>9.75</v>
      </c>
      <c r="L202" s="6">
        <f t="shared" si="23"/>
        <v>7.492654260528897</v>
      </c>
      <c r="O202" s="7"/>
    </row>
    <row r="203" spans="1:15" ht="12.75">
      <c r="A203" s="3">
        <v>35278</v>
      </c>
      <c r="B203" s="4">
        <v>0.021</v>
      </c>
      <c r="C203" s="5">
        <v>0.0925</v>
      </c>
      <c r="D203" s="4">
        <f t="shared" si="18"/>
        <v>0.07002938295788463</v>
      </c>
      <c r="E203" s="3">
        <v>35278</v>
      </c>
      <c r="F203" s="1">
        <f t="shared" si="19"/>
        <v>2.1</v>
      </c>
      <c r="G203" s="1">
        <f t="shared" si="20"/>
        <v>9.25</v>
      </c>
      <c r="H203" s="1">
        <f t="shared" si="21"/>
        <v>7.002938295788463</v>
      </c>
      <c r="K203" s="6">
        <f t="shared" si="22"/>
        <v>9.25</v>
      </c>
      <c r="L203" s="6">
        <f t="shared" si="23"/>
        <v>7.002938295788463</v>
      </c>
      <c r="O203" s="7"/>
    </row>
    <row r="204" spans="1:15" ht="12.75">
      <c r="A204" s="3">
        <v>35309</v>
      </c>
      <c r="B204" s="4">
        <v>0.021</v>
      </c>
      <c r="C204" s="5">
        <v>0.0925</v>
      </c>
      <c r="D204" s="4">
        <f t="shared" si="18"/>
        <v>0.07002938295788463</v>
      </c>
      <c r="E204" s="3">
        <v>35309</v>
      </c>
      <c r="F204" s="1">
        <f t="shared" si="19"/>
        <v>2.1</v>
      </c>
      <c r="G204" s="1">
        <f t="shared" si="20"/>
        <v>9.25</v>
      </c>
      <c r="H204" s="1">
        <f t="shared" si="21"/>
        <v>7.002938295788463</v>
      </c>
      <c r="K204" s="6">
        <f t="shared" si="22"/>
        <v>9.25</v>
      </c>
      <c r="L204" s="6">
        <f t="shared" si="23"/>
        <v>7.002938295788463</v>
      </c>
      <c r="O204" s="7"/>
    </row>
    <row r="205" spans="1:15" ht="12.75">
      <c r="A205" s="3">
        <v>35339</v>
      </c>
      <c r="B205" s="4">
        <v>0.015</v>
      </c>
      <c r="C205" s="5">
        <v>0.0925</v>
      </c>
      <c r="D205" s="4">
        <f t="shared" si="18"/>
        <v>0.07635467980295574</v>
      </c>
      <c r="E205" s="3">
        <v>35339</v>
      </c>
      <c r="F205" s="1">
        <f t="shared" si="19"/>
        <v>1.5</v>
      </c>
      <c r="G205" s="1">
        <f t="shared" si="20"/>
        <v>9.25</v>
      </c>
      <c r="H205" s="1">
        <f t="shared" si="21"/>
        <v>7.635467980295574</v>
      </c>
      <c r="K205" s="6">
        <f t="shared" si="22"/>
        <v>9.25</v>
      </c>
      <c r="L205" s="6">
        <f t="shared" si="23"/>
        <v>7.635467980295574</v>
      </c>
      <c r="O205" s="7"/>
    </row>
    <row r="206" spans="1:15" ht="12.75">
      <c r="A206" s="3">
        <v>35370</v>
      </c>
      <c r="B206" s="4">
        <v>0.015</v>
      </c>
      <c r="C206" s="5">
        <v>0.0875</v>
      </c>
      <c r="D206" s="4">
        <f t="shared" si="18"/>
        <v>0.0714285714285714</v>
      </c>
      <c r="E206" s="3">
        <v>35370</v>
      </c>
      <c r="F206" s="1">
        <f t="shared" si="19"/>
        <v>1.5</v>
      </c>
      <c r="G206" s="1">
        <f t="shared" si="20"/>
        <v>8.75</v>
      </c>
      <c r="H206" s="1">
        <f t="shared" si="21"/>
        <v>7.14285714285714</v>
      </c>
      <c r="K206" s="6">
        <f t="shared" si="22"/>
        <v>8.75</v>
      </c>
      <c r="L206" s="6">
        <f t="shared" si="23"/>
        <v>7.14285714285714</v>
      </c>
      <c r="O206" s="7"/>
    </row>
    <row r="207" spans="1:15" ht="12.75">
      <c r="A207" s="3">
        <v>35400</v>
      </c>
      <c r="B207" s="4">
        <v>0.015</v>
      </c>
      <c r="C207" s="5">
        <v>0.0825</v>
      </c>
      <c r="D207" s="4">
        <f t="shared" si="18"/>
        <v>0.06650246305418728</v>
      </c>
      <c r="E207" s="3">
        <v>35400</v>
      </c>
      <c r="F207" s="1">
        <f t="shared" si="19"/>
        <v>1.5</v>
      </c>
      <c r="G207" s="1">
        <f t="shared" si="20"/>
        <v>8.25</v>
      </c>
      <c r="H207" s="1">
        <f t="shared" si="21"/>
        <v>6.650246305418728</v>
      </c>
      <c r="K207" s="6">
        <f t="shared" si="22"/>
        <v>8.25</v>
      </c>
      <c r="L207" s="6">
        <f t="shared" si="23"/>
        <v>6.650246305418728</v>
      </c>
      <c r="O207" s="7"/>
    </row>
    <row r="208" spans="1:15" ht="12.75">
      <c r="A208" s="3">
        <v>35431</v>
      </c>
      <c r="B208" s="4">
        <v>0.013</v>
      </c>
      <c r="C208" s="5">
        <v>0.0825</v>
      </c>
      <c r="D208" s="4">
        <f t="shared" si="18"/>
        <v>0.06860809476801588</v>
      </c>
      <c r="E208" s="3">
        <v>35431</v>
      </c>
      <c r="F208" s="1">
        <f t="shared" si="19"/>
        <v>1.3</v>
      </c>
      <c r="G208" s="1">
        <f t="shared" si="20"/>
        <v>8.25</v>
      </c>
      <c r="H208" s="1">
        <f t="shared" si="21"/>
        <v>6.860809476801588</v>
      </c>
      <c r="K208" s="6">
        <f t="shared" si="22"/>
        <v>8.25</v>
      </c>
      <c r="L208" s="6">
        <f t="shared" si="23"/>
        <v>6.860809476801588</v>
      </c>
      <c r="O208" s="7"/>
    </row>
    <row r="209" spans="1:15" ht="12.75">
      <c r="A209" s="3">
        <v>35462</v>
      </c>
      <c r="B209" s="4">
        <v>0.013</v>
      </c>
      <c r="C209" s="5">
        <v>0.0755</v>
      </c>
      <c r="D209" s="4">
        <f t="shared" si="18"/>
        <v>0.06169792694965448</v>
      </c>
      <c r="E209" s="3">
        <v>35462</v>
      </c>
      <c r="F209" s="1">
        <f t="shared" si="19"/>
        <v>1.3</v>
      </c>
      <c r="G209" s="1">
        <f t="shared" si="20"/>
        <v>7.55</v>
      </c>
      <c r="H209" s="1">
        <f t="shared" si="21"/>
        <v>6.169792694965448</v>
      </c>
      <c r="K209" s="6">
        <f t="shared" si="22"/>
        <v>7.55</v>
      </c>
      <c r="L209" s="6">
        <f t="shared" si="23"/>
        <v>6.169792694965448</v>
      </c>
      <c r="O209" s="7"/>
    </row>
    <row r="210" spans="1:15" ht="12.75">
      <c r="A210" s="3">
        <v>35490</v>
      </c>
      <c r="B210" s="4">
        <v>0.013</v>
      </c>
      <c r="C210" s="5">
        <v>0.0755</v>
      </c>
      <c r="D210" s="4">
        <f t="shared" si="18"/>
        <v>0.06169792694965448</v>
      </c>
      <c r="E210" s="3">
        <v>35490</v>
      </c>
      <c r="F210" s="1">
        <f t="shared" si="19"/>
        <v>1.3</v>
      </c>
      <c r="G210" s="1">
        <f t="shared" si="20"/>
        <v>7.55</v>
      </c>
      <c r="H210" s="1">
        <f t="shared" si="21"/>
        <v>6.169792694965448</v>
      </c>
      <c r="K210" s="6">
        <f t="shared" si="22"/>
        <v>7.55</v>
      </c>
      <c r="L210" s="6">
        <f t="shared" si="23"/>
        <v>6.169792694965448</v>
      </c>
      <c r="O210" s="7"/>
    </row>
    <row r="211" spans="1:15" ht="12.75">
      <c r="A211" s="3">
        <v>35521</v>
      </c>
      <c r="B211" s="13">
        <v>0.003</v>
      </c>
      <c r="C211" s="5">
        <v>0.0755</v>
      </c>
      <c r="D211" s="4">
        <f t="shared" si="18"/>
        <v>0.07228315054835499</v>
      </c>
      <c r="E211" s="3">
        <v>35521</v>
      </c>
      <c r="F211" s="1">
        <f t="shared" si="19"/>
        <v>0.3</v>
      </c>
      <c r="G211" s="1">
        <f t="shared" si="20"/>
        <v>7.55</v>
      </c>
      <c r="H211" s="1">
        <f t="shared" si="21"/>
        <v>7.228315054835499</v>
      </c>
      <c r="K211" s="6">
        <f t="shared" si="22"/>
        <v>7.55</v>
      </c>
      <c r="L211" s="6">
        <f t="shared" si="23"/>
        <v>7.228315054835499</v>
      </c>
      <c r="O211" s="7"/>
    </row>
    <row r="212" spans="1:15" ht="12.75">
      <c r="A212" s="3">
        <v>35551</v>
      </c>
      <c r="B212" s="13">
        <v>0.003</v>
      </c>
      <c r="C212" s="5">
        <v>0.07200000000000001</v>
      </c>
      <c r="D212" s="4">
        <f t="shared" si="18"/>
        <v>0.06879361914257243</v>
      </c>
      <c r="E212" s="3">
        <v>35551</v>
      </c>
      <c r="F212" s="1">
        <f t="shared" si="19"/>
        <v>0.3</v>
      </c>
      <c r="G212" s="1">
        <f t="shared" si="20"/>
        <v>7.200000000000001</v>
      </c>
      <c r="H212" s="1">
        <f t="shared" si="21"/>
        <v>6.879361914257243</v>
      </c>
      <c r="K212" s="6">
        <f t="shared" si="22"/>
        <v>7.200000000000001</v>
      </c>
      <c r="L212" s="6">
        <f t="shared" si="23"/>
        <v>6.879361914257243</v>
      </c>
      <c r="O212" s="7"/>
    </row>
    <row r="213" spans="1:15" ht="12.75">
      <c r="A213" s="3">
        <v>35582</v>
      </c>
      <c r="B213" s="13">
        <v>0.003</v>
      </c>
      <c r="C213" s="5">
        <v>0.07200000000000001</v>
      </c>
      <c r="D213" s="4">
        <f t="shared" si="18"/>
        <v>0.06879361914257243</v>
      </c>
      <c r="E213" s="3">
        <v>35582</v>
      </c>
      <c r="F213" s="1">
        <f t="shared" si="19"/>
        <v>0.3</v>
      </c>
      <c r="G213" s="1">
        <f t="shared" si="20"/>
        <v>7.200000000000001</v>
      </c>
      <c r="H213" s="1">
        <f t="shared" si="21"/>
        <v>6.879361914257243</v>
      </c>
      <c r="K213" s="6">
        <f t="shared" si="22"/>
        <v>7.200000000000001</v>
      </c>
      <c r="L213" s="6">
        <f t="shared" si="23"/>
        <v>6.879361914257243</v>
      </c>
      <c r="O213" s="7"/>
    </row>
    <row r="214" spans="1:15" ht="12.75">
      <c r="A214" s="3">
        <v>35612</v>
      </c>
      <c r="B214" s="13">
        <v>-0.003</v>
      </c>
      <c r="C214" s="5">
        <v>0.07200000000000001</v>
      </c>
      <c r="D214" s="4">
        <f t="shared" si="18"/>
        <v>0.07522567703109329</v>
      </c>
      <c r="E214" s="3">
        <v>35612</v>
      </c>
      <c r="F214" s="1">
        <f t="shared" si="19"/>
        <v>-0.3</v>
      </c>
      <c r="G214" s="1">
        <f t="shared" si="20"/>
        <v>7.200000000000001</v>
      </c>
      <c r="H214" s="1">
        <f t="shared" si="21"/>
        <v>7.5225677031093285</v>
      </c>
      <c r="K214" s="6">
        <f t="shared" si="22"/>
        <v>7.200000000000001</v>
      </c>
      <c r="L214" s="6">
        <f t="shared" si="23"/>
        <v>7.5225677031093285</v>
      </c>
      <c r="O214" s="7"/>
    </row>
    <row r="215" spans="1:15" ht="12.75">
      <c r="A215" s="3">
        <v>35643</v>
      </c>
      <c r="B215" s="13">
        <v>-0.003</v>
      </c>
      <c r="C215" s="5">
        <v>0.067</v>
      </c>
      <c r="D215" s="4">
        <f t="shared" si="18"/>
        <v>0.07021063189568699</v>
      </c>
      <c r="E215" s="3">
        <v>35643</v>
      </c>
      <c r="F215" s="1">
        <f t="shared" si="19"/>
        <v>-0.3</v>
      </c>
      <c r="G215" s="1">
        <f t="shared" si="20"/>
        <v>6.7</v>
      </c>
      <c r="H215" s="1">
        <f t="shared" si="21"/>
        <v>7.021063189568699</v>
      </c>
      <c r="K215" s="6">
        <f t="shared" si="22"/>
        <v>6.7</v>
      </c>
      <c r="L215" s="6">
        <f t="shared" si="23"/>
        <v>7.021063189568699</v>
      </c>
      <c r="O215" s="7"/>
    </row>
    <row r="216" spans="1:15" ht="12.75">
      <c r="A216" s="3">
        <v>35674</v>
      </c>
      <c r="B216" s="13">
        <v>-0.003</v>
      </c>
      <c r="C216" s="5">
        <v>0.067</v>
      </c>
      <c r="D216" s="4">
        <f t="shared" si="18"/>
        <v>0.07021063189568699</v>
      </c>
      <c r="E216" s="3">
        <v>35674</v>
      </c>
      <c r="F216" s="1">
        <f t="shared" si="19"/>
        <v>-0.3</v>
      </c>
      <c r="G216" s="1">
        <f t="shared" si="20"/>
        <v>6.7</v>
      </c>
      <c r="H216" s="1">
        <f t="shared" si="21"/>
        <v>7.021063189568699</v>
      </c>
      <c r="K216" s="6">
        <f t="shared" si="22"/>
        <v>6.7</v>
      </c>
      <c r="L216" s="6">
        <f t="shared" si="23"/>
        <v>7.021063189568699</v>
      </c>
      <c r="O216" s="7"/>
    </row>
    <row r="217" spans="1:15" ht="12.75">
      <c r="A217" s="3">
        <v>35704</v>
      </c>
      <c r="B217" s="4">
        <v>-0.002</v>
      </c>
      <c r="C217" s="5">
        <v>0.067</v>
      </c>
      <c r="D217" s="4">
        <f t="shared" si="18"/>
        <v>0.06913827655310611</v>
      </c>
      <c r="E217" s="3">
        <v>35704</v>
      </c>
      <c r="F217" s="1">
        <f t="shared" si="19"/>
        <v>-0.2</v>
      </c>
      <c r="G217" s="1">
        <f t="shared" si="20"/>
        <v>6.7</v>
      </c>
      <c r="H217" s="1">
        <f t="shared" si="21"/>
        <v>6.9138276553106115</v>
      </c>
      <c r="K217" s="6">
        <f t="shared" si="22"/>
        <v>6.7</v>
      </c>
      <c r="L217" s="6">
        <f t="shared" si="23"/>
        <v>6.9138276553106115</v>
      </c>
      <c r="O217" s="7"/>
    </row>
    <row r="218" spans="1:15" ht="12.75">
      <c r="A218" s="3">
        <v>35735</v>
      </c>
      <c r="B218" s="4">
        <v>-0.002</v>
      </c>
      <c r="C218" s="5">
        <v>0.067</v>
      </c>
      <c r="D218" s="4">
        <f t="shared" si="18"/>
        <v>0.06913827655310611</v>
      </c>
      <c r="E218" s="3">
        <v>35735</v>
      </c>
      <c r="F218" s="1">
        <f t="shared" si="19"/>
        <v>-0.2</v>
      </c>
      <c r="G218" s="1">
        <f t="shared" si="20"/>
        <v>6.7</v>
      </c>
      <c r="H218" s="1">
        <f t="shared" si="21"/>
        <v>6.9138276553106115</v>
      </c>
      <c r="K218" s="6">
        <f t="shared" si="22"/>
        <v>6.7</v>
      </c>
      <c r="L218" s="6">
        <f t="shared" si="23"/>
        <v>6.9138276553106115</v>
      </c>
      <c r="O218" s="7"/>
    </row>
    <row r="219" spans="1:15" ht="12.75">
      <c r="A219" s="3">
        <v>35765</v>
      </c>
      <c r="B219" s="4">
        <v>-0.002</v>
      </c>
      <c r="C219" s="5">
        <v>0.067</v>
      </c>
      <c r="D219" s="4">
        <f t="shared" si="18"/>
        <v>0.06913827655310611</v>
      </c>
      <c r="E219" s="3">
        <v>35765</v>
      </c>
      <c r="F219" s="1">
        <f t="shared" si="19"/>
        <v>-0.2</v>
      </c>
      <c r="G219" s="1">
        <f t="shared" si="20"/>
        <v>6.7</v>
      </c>
      <c r="H219" s="1">
        <f t="shared" si="21"/>
        <v>6.9138276553106115</v>
      </c>
      <c r="K219" s="6">
        <f t="shared" si="22"/>
        <v>6.7</v>
      </c>
      <c r="L219" s="6">
        <f t="shared" si="23"/>
        <v>6.9138276553106115</v>
      </c>
      <c r="O219" s="7"/>
    </row>
    <row r="220" spans="1:15" ht="12.75">
      <c r="A220" s="3">
        <v>35796</v>
      </c>
      <c r="B220" s="4">
        <v>-0.002</v>
      </c>
      <c r="C220" s="5">
        <v>0.067</v>
      </c>
      <c r="D220" s="4">
        <f t="shared" si="18"/>
        <v>0.06913827655310611</v>
      </c>
      <c r="E220" s="3">
        <v>35796</v>
      </c>
      <c r="F220" s="1">
        <f t="shared" si="19"/>
        <v>-0.2</v>
      </c>
      <c r="G220" s="1">
        <f t="shared" si="20"/>
        <v>6.7</v>
      </c>
      <c r="H220" s="1">
        <f t="shared" si="21"/>
        <v>6.9138276553106115</v>
      </c>
      <c r="K220" s="6">
        <f t="shared" si="22"/>
        <v>6.7</v>
      </c>
      <c r="L220" s="6">
        <f t="shared" si="23"/>
        <v>6.9138276553106115</v>
      </c>
      <c r="O220" s="7"/>
    </row>
    <row r="221" spans="1:15" ht="12.75">
      <c r="A221" s="3">
        <v>35827</v>
      </c>
      <c r="B221" s="4">
        <v>-0.002</v>
      </c>
      <c r="C221" s="5">
        <v>0.067</v>
      </c>
      <c r="D221" s="4">
        <f t="shared" si="18"/>
        <v>0.06913827655310611</v>
      </c>
      <c r="E221" s="3">
        <v>35827</v>
      </c>
      <c r="F221" s="1">
        <f t="shared" si="19"/>
        <v>-0.2</v>
      </c>
      <c r="G221" s="1">
        <f t="shared" si="20"/>
        <v>6.7</v>
      </c>
      <c r="H221" s="1">
        <f t="shared" si="21"/>
        <v>6.9138276553106115</v>
      </c>
      <c r="K221" s="6">
        <f t="shared" si="22"/>
        <v>6.7</v>
      </c>
      <c r="L221" s="6">
        <f t="shared" si="23"/>
        <v>6.9138276553106115</v>
      </c>
      <c r="O221" s="7"/>
    </row>
    <row r="222" spans="1:15" ht="12.75">
      <c r="A222" s="3">
        <v>35855</v>
      </c>
      <c r="B222" s="4">
        <v>-0.002</v>
      </c>
      <c r="C222" s="5">
        <v>0.067</v>
      </c>
      <c r="D222" s="4">
        <f t="shared" si="18"/>
        <v>0.06913827655310611</v>
      </c>
      <c r="E222" s="3">
        <v>35855</v>
      </c>
      <c r="F222" s="1">
        <f t="shared" si="19"/>
        <v>-0.2</v>
      </c>
      <c r="G222" s="1">
        <f t="shared" si="20"/>
        <v>6.7</v>
      </c>
      <c r="H222" s="1">
        <f t="shared" si="21"/>
        <v>6.9138276553106115</v>
      </c>
      <c r="K222" s="6">
        <f t="shared" si="22"/>
        <v>6.7</v>
      </c>
      <c r="L222" s="6">
        <f t="shared" si="23"/>
        <v>6.9138276553106115</v>
      </c>
      <c r="O222" s="7"/>
    </row>
    <row r="223" spans="1:15" ht="12.75">
      <c r="A223" s="3">
        <v>35886</v>
      </c>
      <c r="B223" s="4">
        <v>0.007</v>
      </c>
      <c r="C223" s="5">
        <v>0.067</v>
      </c>
      <c r="D223" s="4">
        <f t="shared" si="18"/>
        <v>0.05958291956305861</v>
      </c>
      <c r="E223" s="3">
        <v>35886</v>
      </c>
      <c r="F223" s="1">
        <f t="shared" si="19"/>
        <v>0.7000000000000001</v>
      </c>
      <c r="G223" s="1">
        <f t="shared" si="20"/>
        <v>6.7</v>
      </c>
      <c r="H223" s="1">
        <f t="shared" si="21"/>
        <v>5.958291956305861</v>
      </c>
      <c r="K223" s="6">
        <f t="shared" si="22"/>
        <v>6.7</v>
      </c>
      <c r="L223" s="6">
        <f t="shared" si="23"/>
        <v>5.958291956305861</v>
      </c>
      <c r="O223" s="7"/>
    </row>
    <row r="224" spans="1:15" ht="12.75">
      <c r="A224" s="3">
        <v>35916</v>
      </c>
      <c r="B224" s="4">
        <v>0.007</v>
      </c>
      <c r="C224" s="5">
        <v>0.067</v>
      </c>
      <c r="D224" s="4">
        <f t="shared" si="18"/>
        <v>0.05958291956305861</v>
      </c>
      <c r="E224" s="3">
        <v>35916</v>
      </c>
      <c r="F224" s="1">
        <f t="shared" si="19"/>
        <v>0.7000000000000001</v>
      </c>
      <c r="G224" s="1">
        <f t="shared" si="20"/>
        <v>6.7</v>
      </c>
      <c r="H224" s="1">
        <f t="shared" si="21"/>
        <v>5.958291956305861</v>
      </c>
      <c r="K224" s="6">
        <f t="shared" si="22"/>
        <v>6.7</v>
      </c>
      <c r="L224" s="6">
        <f t="shared" si="23"/>
        <v>5.958291956305861</v>
      </c>
      <c r="O224" s="7"/>
    </row>
    <row r="225" spans="1:15" ht="12.75">
      <c r="A225" s="3">
        <v>35947</v>
      </c>
      <c r="B225" s="4">
        <v>0.007</v>
      </c>
      <c r="C225" s="5">
        <v>0.067</v>
      </c>
      <c r="D225" s="4">
        <f t="shared" si="18"/>
        <v>0.05958291956305861</v>
      </c>
      <c r="E225" s="3">
        <v>35947</v>
      </c>
      <c r="F225" s="1">
        <f t="shared" si="19"/>
        <v>0.7000000000000001</v>
      </c>
      <c r="G225" s="1">
        <f t="shared" si="20"/>
        <v>6.7</v>
      </c>
      <c r="H225" s="1">
        <f t="shared" si="21"/>
        <v>5.958291956305861</v>
      </c>
      <c r="K225" s="6">
        <f t="shared" si="22"/>
        <v>6.7</v>
      </c>
      <c r="L225" s="6">
        <f t="shared" si="23"/>
        <v>5.958291956305861</v>
      </c>
      <c r="O225" s="7"/>
    </row>
    <row r="226" spans="1:15" ht="12.75">
      <c r="A226" s="3">
        <v>35977</v>
      </c>
      <c r="B226" s="4">
        <v>0.013</v>
      </c>
      <c r="C226" s="5">
        <v>0.067</v>
      </c>
      <c r="D226" s="4">
        <f t="shared" si="18"/>
        <v>0.05330700888450157</v>
      </c>
      <c r="E226" s="3">
        <v>35977</v>
      </c>
      <c r="F226" s="1">
        <f t="shared" si="19"/>
        <v>1.3</v>
      </c>
      <c r="G226" s="1">
        <f t="shared" si="20"/>
        <v>6.7</v>
      </c>
      <c r="H226" s="1">
        <f t="shared" si="21"/>
        <v>5.330700888450157</v>
      </c>
      <c r="K226" s="6">
        <f t="shared" si="22"/>
        <v>6.7</v>
      </c>
      <c r="L226" s="6">
        <f t="shared" si="23"/>
        <v>5.330700888450157</v>
      </c>
      <c r="O226" s="7"/>
    </row>
    <row r="227" spans="1:15" ht="12.75">
      <c r="A227" s="3">
        <v>36008</v>
      </c>
      <c r="B227" s="4">
        <v>0.013</v>
      </c>
      <c r="C227" s="5">
        <v>0.067</v>
      </c>
      <c r="D227" s="4">
        <f t="shared" si="18"/>
        <v>0.05330700888450157</v>
      </c>
      <c r="E227" s="3">
        <v>36008</v>
      </c>
      <c r="F227" s="1">
        <f t="shared" si="19"/>
        <v>1.3</v>
      </c>
      <c r="G227" s="1">
        <f t="shared" si="20"/>
        <v>6.7</v>
      </c>
      <c r="H227" s="1">
        <f t="shared" si="21"/>
        <v>5.330700888450157</v>
      </c>
      <c r="K227" s="6">
        <f t="shared" si="22"/>
        <v>6.7</v>
      </c>
      <c r="L227" s="6">
        <f t="shared" si="23"/>
        <v>5.330700888450157</v>
      </c>
      <c r="O227" s="7"/>
    </row>
    <row r="228" spans="1:15" ht="12.75">
      <c r="A228" s="3">
        <v>36039</v>
      </c>
      <c r="B228" s="4">
        <v>0.013</v>
      </c>
      <c r="C228" s="5">
        <v>0.067</v>
      </c>
      <c r="D228" s="4">
        <f t="shared" si="18"/>
        <v>0.05330700888450157</v>
      </c>
      <c r="E228" s="3">
        <v>36039</v>
      </c>
      <c r="F228" s="1">
        <f t="shared" si="19"/>
        <v>1.3</v>
      </c>
      <c r="G228" s="1">
        <f t="shared" si="20"/>
        <v>6.7</v>
      </c>
      <c r="H228" s="1">
        <f t="shared" si="21"/>
        <v>5.330700888450157</v>
      </c>
      <c r="K228" s="6">
        <f t="shared" si="22"/>
        <v>6.7</v>
      </c>
      <c r="L228" s="6">
        <f t="shared" si="23"/>
        <v>5.330700888450157</v>
      </c>
      <c r="O228" s="7"/>
    </row>
    <row r="229" spans="1:15" ht="12.75">
      <c r="A229" s="3">
        <v>36069</v>
      </c>
      <c r="B229" s="4">
        <v>0.016</v>
      </c>
      <c r="C229" s="5">
        <v>0.067</v>
      </c>
      <c r="D229" s="4">
        <f t="shared" si="18"/>
        <v>0.0501968503937007</v>
      </c>
      <c r="E229" s="3">
        <v>36069</v>
      </c>
      <c r="F229" s="1">
        <f t="shared" si="19"/>
        <v>1.6</v>
      </c>
      <c r="G229" s="1">
        <f t="shared" si="20"/>
        <v>6.7</v>
      </c>
      <c r="H229" s="1">
        <f t="shared" si="21"/>
        <v>5.01968503937007</v>
      </c>
      <c r="K229" s="6">
        <f t="shared" si="22"/>
        <v>6.7</v>
      </c>
      <c r="L229" s="6">
        <f t="shared" si="23"/>
        <v>5.01968503937007</v>
      </c>
      <c r="O229" s="7"/>
    </row>
    <row r="230" spans="1:15" ht="12.75">
      <c r="A230" s="3">
        <v>36100</v>
      </c>
      <c r="B230" s="4">
        <v>0.016</v>
      </c>
      <c r="C230" s="5">
        <v>0.067</v>
      </c>
      <c r="D230" s="4">
        <f t="shared" si="18"/>
        <v>0.0501968503937007</v>
      </c>
      <c r="E230" s="3">
        <v>36100</v>
      </c>
      <c r="F230" s="1">
        <f t="shared" si="19"/>
        <v>1.6</v>
      </c>
      <c r="G230" s="1">
        <f t="shared" si="20"/>
        <v>6.7</v>
      </c>
      <c r="H230" s="1">
        <f t="shared" si="21"/>
        <v>5.01968503937007</v>
      </c>
      <c r="K230" s="6">
        <f t="shared" si="22"/>
        <v>6.7</v>
      </c>
      <c r="L230" s="6">
        <f t="shared" si="23"/>
        <v>5.01968503937007</v>
      </c>
      <c r="O230" s="7"/>
    </row>
    <row r="231" spans="1:15" ht="12.75">
      <c r="A231" s="3">
        <v>36130</v>
      </c>
      <c r="B231" s="4">
        <v>0.016</v>
      </c>
      <c r="C231" s="5">
        <v>0.065</v>
      </c>
      <c r="D231" s="4">
        <f t="shared" si="18"/>
        <v>0.04822834645669283</v>
      </c>
      <c r="E231" s="3">
        <v>36130</v>
      </c>
      <c r="F231" s="1">
        <f t="shared" si="19"/>
        <v>1.6</v>
      </c>
      <c r="G231" s="1">
        <f t="shared" si="20"/>
        <v>6.5</v>
      </c>
      <c r="H231" s="1">
        <f t="shared" si="21"/>
        <v>4.822834645669283</v>
      </c>
      <c r="K231" s="6">
        <f t="shared" si="22"/>
        <v>6.5</v>
      </c>
      <c r="L231" s="6">
        <f t="shared" si="23"/>
        <v>4.822834645669283</v>
      </c>
      <c r="O231" s="7"/>
    </row>
    <row r="232" spans="1:15" ht="12.75">
      <c r="A232" s="3">
        <v>36161</v>
      </c>
      <c r="B232" s="4">
        <v>0.012</v>
      </c>
      <c r="C232" s="5">
        <v>0.065</v>
      </c>
      <c r="D232" s="4">
        <f t="shared" si="18"/>
        <v>0.052371541501976315</v>
      </c>
      <c r="E232" s="3">
        <v>36161</v>
      </c>
      <c r="F232" s="1">
        <f t="shared" si="19"/>
        <v>1.2</v>
      </c>
      <c r="G232" s="1">
        <f t="shared" si="20"/>
        <v>6.5</v>
      </c>
      <c r="H232" s="1">
        <f t="shared" si="21"/>
        <v>5.2371541501976315</v>
      </c>
      <c r="K232" s="6">
        <f t="shared" si="22"/>
        <v>6.5</v>
      </c>
      <c r="L232" s="6">
        <f t="shared" si="23"/>
        <v>5.2371541501976315</v>
      </c>
      <c r="O232" s="7"/>
    </row>
    <row r="233" spans="1:15" ht="12.75">
      <c r="A233" s="3">
        <v>36192</v>
      </c>
      <c r="B233" s="4">
        <v>0.012</v>
      </c>
      <c r="C233" s="5">
        <v>0.065</v>
      </c>
      <c r="D233" s="4">
        <f t="shared" si="18"/>
        <v>0.052371541501976315</v>
      </c>
      <c r="E233" s="3">
        <v>36192</v>
      </c>
      <c r="F233" s="1">
        <f t="shared" si="19"/>
        <v>1.2</v>
      </c>
      <c r="G233" s="1">
        <f t="shared" si="20"/>
        <v>6.5</v>
      </c>
      <c r="H233" s="1">
        <f t="shared" si="21"/>
        <v>5.2371541501976315</v>
      </c>
      <c r="K233" s="6">
        <f t="shared" si="22"/>
        <v>6.5</v>
      </c>
      <c r="L233" s="6">
        <f t="shared" si="23"/>
        <v>5.2371541501976315</v>
      </c>
      <c r="O233" s="7"/>
    </row>
    <row r="234" spans="1:15" ht="12.75">
      <c r="A234" s="3">
        <v>36220</v>
      </c>
      <c r="B234" s="4">
        <v>0.012</v>
      </c>
      <c r="C234" s="5">
        <v>0.065</v>
      </c>
      <c r="D234" s="4">
        <f t="shared" si="18"/>
        <v>0.052371541501976315</v>
      </c>
      <c r="E234" s="3">
        <v>36220</v>
      </c>
      <c r="F234" s="1">
        <f t="shared" si="19"/>
        <v>1.2</v>
      </c>
      <c r="G234" s="1">
        <f t="shared" si="20"/>
        <v>6.5</v>
      </c>
      <c r="H234" s="1">
        <f t="shared" si="21"/>
        <v>5.2371541501976315</v>
      </c>
      <c r="K234" s="6">
        <f t="shared" si="22"/>
        <v>6.5</v>
      </c>
      <c r="L234" s="6">
        <f t="shared" si="23"/>
        <v>5.2371541501976315</v>
      </c>
      <c r="O234" s="7"/>
    </row>
    <row r="235" spans="1:15" ht="12.75">
      <c r="A235" s="3">
        <v>36251</v>
      </c>
      <c r="B235" s="4">
        <v>0.011</v>
      </c>
      <c r="C235" s="5">
        <v>0.065</v>
      </c>
      <c r="D235" s="4">
        <f t="shared" si="18"/>
        <v>0.05341246290801194</v>
      </c>
      <c r="E235" s="3">
        <v>36251</v>
      </c>
      <c r="F235" s="1">
        <f t="shared" si="19"/>
        <v>1.0999999999999999</v>
      </c>
      <c r="G235" s="1">
        <f t="shared" si="20"/>
        <v>6.5</v>
      </c>
      <c r="H235" s="1">
        <f t="shared" si="21"/>
        <v>5.341246290801194</v>
      </c>
      <c r="K235" s="6">
        <f t="shared" si="22"/>
        <v>6.5</v>
      </c>
      <c r="L235" s="6">
        <f t="shared" si="23"/>
        <v>5.341246290801194</v>
      </c>
      <c r="O235" s="7"/>
    </row>
    <row r="236" spans="1:15" ht="12.75">
      <c r="A236" s="3">
        <v>36281</v>
      </c>
      <c r="B236" s="4">
        <v>0.011</v>
      </c>
      <c r="C236" s="5">
        <v>0.065</v>
      </c>
      <c r="D236" s="4">
        <f t="shared" si="18"/>
        <v>0.05341246290801194</v>
      </c>
      <c r="E236" s="3">
        <v>36281</v>
      </c>
      <c r="F236" s="1">
        <f t="shared" si="19"/>
        <v>1.0999999999999999</v>
      </c>
      <c r="G236" s="1">
        <f t="shared" si="20"/>
        <v>6.5</v>
      </c>
      <c r="H236" s="1">
        <f t="shared" si="21"/>
        <v>5.341246290801194</v>
      </c>
      <c r="K236" s="6">
        <f t="shared" si="22"/>
        <v>6.5</v>
      </c>
      <c r="L236" s="6">
        <f t="shared" si="23"/>
        <v>5.341246290801194</v>
      </c>
      <c r="O236" s="7"/>
    </row>
    <row r="237" spans="1:15" ht="12.75">
      <c r="A237" s="3">
        <v>36312</v>
      </c>
      <c r="B237" s="4">
        <v>0.011</v>
      </c>
      <c r="C237" s="5">
        <v>0.065</v>
      </c>
      <c r="D237" s="4">
        <f t="shared" si="18"/>
        <v>0.05341246290801194</v>
      </c>
      <c r="E237" s="3">
        <v>36312</v>
      </c>
      <c r="F237" s="1">
        <f t="shared" si="19"/>
        <v>1.0999999999999999</v>
      </c>
      <c r="G237" s="1">
        <f t="shared" si="20"/>
        <v>6.5</v>
      </c>
      <c r="H237" s="1">
        <f t="shared" si="21"/>
        <v>5.341246290801194</v>
      </c>
      <c r="K237" s="6">
        <f t="shared" si="22"/>
        <v>6.5</v>
      </c>
      <c r="L237" s="6">
        <f t="shared" si="23"/>
        <v>5.341246290801194</v>
      </c>
      <c r="O237" s="7"/>
    </row>
    <row r="238" spans="1:15" ht="12.75">
      <c r="A238" s="3">
        <v>36342</v>
      </c>
      <c r="B238" s="4">
        <v>0.017</v>
      </c>
      <c r="C238" s="5">
        <v>0.0655</v>
      </c>
      <c r="D238" s="4">
        <f t="shared" si="18"/>
        <v>0.04768928220255675</v>
      </c>
      <c r="E238" s="3">
        <v>36342</v>
      </c>
      <c r="F238" s="1">
        <f t="shared" si="19"/>
        <v>1.7000000000000002</v>
      </c>
      <c r="G238" s="1">
        <f t="shared" si="20"/>
        <v>6.550000000000001</v>
      </c>
      <c r="H238" s="1">
        <f t="shared" si="21"/>
        <v>4.768928220255675</v>
      </c>
      <c r="K238" s="6">
        <f t="shared" si="22"/>
        <v>6.550000000000001</v>
      </c>
      <c r="L238" s="6">
        <f t="shared" si="23"/>
        <v>4.768928220255675</v>
      </c>
      <c r="O238" s="7"/>
    </row>
    <row r="239" spans="1:15" ht="12.75">
      <c r="A239" s="3">
        <v>36373</v>
      </c>
      <c r="B239" s="4">
        <v>0.017</v>
      </c>
      <c r="C239" s="5">
        <v>0.0655</v>
      </c>
      <c r="D239" s="4">
        <f t="shared" si="18"/>
        <v>0.04768928220255675</v>
      </c>
      <c r="E239" s="3">
        <v>36373</v>
      </c>
      <c r="F239" s="1">
        <f t="shared" si="19"/>
        <v>1.7000000000000002</v>
      </c>
      <c r="G239" s="1">
        <f t="shared" si="20"/>
        <v>6.550000000000001</v>
      </c>
      <c r="H239" s="1">
        <f t="shared" si="21"/>
        <v>4.768928220255675</v>
      </c>
      <c r="K239" s="6">
        <f t="shared" si="22"/>
        <v>6.550000000000001</v>
      </c>
      <c r="L239" s="6">
        <f t="shared" si="23"/>
        <v>4.768928220255675</v>
      </c>
      <c r="O239" s="7"/>
    </row>
    <row r="240" spans="1:15" ht="12.75">
      <c r="A240" s="3">
        <v>36404</v>
      </c>
      <c r="B240" s="4">
        <v>0.017</v>
      </c>
      <c r="C240" s="5">
        <v>0.0655</v>
      </c>
      <c r="D240" s="4">
        <f t="shared" si="18"/>
        <v>0.04768928220255675</v>
      </c>
      <c r="E240" s="3">
        <v>36404</v>
      </c>
      <c r="F240" s="1">
        <f t="shared" si="19"/>
        <v>1.7000000000000002</v>
      </c>
      <c r="G240" s="1">
        <f t="shared" si="20"/>
        <v>6.550000000000001</v>
      </c>
      <c r="H240" s="1">
        <f t="shared" si="21"/>
        <v>4.768928220255675</v>
      </c>
      <c r="K240" s="6">
        <f t="shared" si="22"/>
        <v>6.550000000000001</v>
      </c>
      <c r="L240" s="6">
        <f t="shared" si="23"/>
        <v>4.768928220255675</v>
      </c>
      <c r="O240" s="7"/>
    </row>
    <row r="241" spans="1:15" ht="12.75">
      <c r="A241" s="3">
        <v>36434</v>
      </c>
      <c r="B241" s="4">
        <v>0.018</v>
      </c>
      <c r="C241" s="5">
        <v>0.0655</v>
      </c>
      <c r="D241" s="4">
        <f t="shared" si="18"/>
        <v>0.046660117878192686</v>
      </c>
      <c r="E241" s="3">
        <v>36434</v>
      </c>
      <c r="F241" s="1">
        <f t="shared" si="19"/>
        <v>1.7999999999999998</v>
      </c>
      <c r="G241" s="1">
        <f t="shared" si="20"/>
        <v>6.550000000000001</v>
      </c>
      <c r="H241" s="1">
        <f t="shared" si="21"/>
        <v>4.666011787819269</v>
      </c>
      <c r="K241" s="6">
        <f t="shared" si="22"/>
        <v>6.550000000000001</v>
      </c>
      <c r="L241" s="6">
        <f t="shared" si="23"/>
        <v>4.666011787819269</v>
      </c>
      <c r="O241" s="7"/>
    </row>
    <row r="242" spans="1:15" ht="12.75">
      <c r="A242" s="3">
        <v>36465</v>
      </c>
      <c r="B242" s="4">
        <v>0.018</v>
      </c>
      <c r="C242" s="5">
        <v>0.068</v>
      </c>
      <c r="D242" s="4">
        <f t="shared" si="18"/>
        <v>0.04911591355599221</v>
      </c>
      <c r="E242" s="3">
        <v>36465</v>
      </c>
      <c r="F242" s="1">
        <f t="shared" si="19"/>
        <v>1.7999999999999998</v>
      </c>
      <c r="G242" s="1">
        <f t="shared" si="20"/>
        <v>6.800000000000001</v>
      </c>
      <c r="H242" s="1">
        <f t="shared" si="21"/>
        <v>4.911591355599221</v>
      </c>
      <c r="K242" s="6">
        <f t="shared" si="22"/>
        <v>6.800000000000001</v>
      </c>
      <c r="L242" s="6">
        <f t="shared" si="23"/>
        <v>4.911591355599221</v>
      </c>
      <c r="O242" s="7"/>
    </row>
    <row r="243" spans="1:15" ht="12.75">
      <c r="A243" s="3">
        <v>36495</v>
      </c>
      <c r="B243" s="4">
        <v>0.018</v>
      </c>
      <c r="C243" s="5">
        <v>0.068</v>
      </c>
      <c r="D243" s="4">
        <f t="shared" si="18"/>
        <v>0.04911591355599221</v>
      </c>
      <c r="E243" s="3">
        <v>36495</v>
      </c>
      <c r="F243" s="1">
        <f t="shared" si="19"/>
        <v>1.7999999999999998</v>
      </c>
      <c r="G243" s="1">
        <f t="shared" si="20"/>
        <v>6.800000000000001</v>
      </c>
      <c r="H243" s="1">
        <f t="shared" si="21"/>
        <v>4.911591355599221</v>
      </c>
      <c r="K243" s="6">
        <f t="shared" si="22"/>
        <v>6.800000000000001</v>
      </c>
      <c r="L243" s="6">
        <f t="shared" si="23"/>
        <v>4.911591355599221</v>
      </c>
      <c r="O243" s="7"/>
    </row>
    <row r="244" spans="1:15" ht="12.75">
      <c r="A244" s="3">
        <v>36526</v>
      </c>
      <c r="B244" s="4">
        <v>0.028</v>
      </c>
      <c r="C244" s="5">
        <v>0.068</v>
      </c>
      <c r="D244" s="4">
        <f t="shared" si="18"/>
        <v>0.03891050583657596</v>
      </c>
      <c r="E244" s="3">
        <v>36526</v>
      </c>
      <c r="F244" s="1">
        <f t="shared" si="19"/>
        <v>2.8000000000000003</v>
      </c>
      <c r="G244" s="1">
        <f t="shared" si="20"/>
        <v>6.800000000000001</v>
      </c>
      <c r="H244" s="1">
        <f t="shared" si="21"/>
        <v>3.891050583657596</v>
      </c>
      <c r="K244" s="6">
        <f t="shared" si="22"/>
        <v>6.800000000000001</v>
      </c>
      <c r="L244" s="6">
        <f t="shared" si="23"/>
        <v>3.891050583657596</v>
      </c>
      <c r="O244" s="7"/>
    </row>
    <row r="245" spans="1:15" ht="12.75">
      <c r="A245" s="3">
        <v>36557</v>
      </c>
      <c r="B245" s="4">
        <v>0.028</v>
      </c>
      <c r="C245" s="5">
        <v>0.073</v>
      </c>
      <c r="D245" s="4">
        <f t="shared" si="18"/>
        <v>0.043774319066147704</v>
      </c>
      <c r="E245" s="3">
        <v>36557</v>
      </c>
      <c r="F245" s="1">
        <f t="shared" si="19"/>
        <v>2.8000000000000003</v>
      </c>
      <c r="G245" s="1">
        <f t="shared" si="20"/>
        <v>7.3</v>
      </c>
      <c r="H245" s="1">
        <f t="shared" si="21"/>
        <v>4.37743190661477</v>
      </c>
      <c r="K245" s="6">
        <f t="shared" si="22"/>
        <v>7.3</v>
      </c>
      <c r="L245" s="6">
        <f t="shared" si="23"/>
        <v>4.37743190661477</v>
      </c>
      <c r="O245" s="14"/>
    </row>
    <row r="246" spans="1:15" ht="12.75">
      <c r="A246" s="3">
        <v>36586</v>
      </c>
      <c r="B246" s="4">
        <v>0.028</v>
      </c>
      <c r="C246" s="5">
        <v>0.073</v>
      </c>
      <c r="D246" s="4">
        <f t="shared" si="18"/>
        <v>0.043774319066147704</v>
      </c>
      <c r="E246" s="3">
        <v>36586</v>
      </c>
      <c r="F246" s="1">
        <f t="shared" si="19"/>
        <v>2.8000000000000003</v>
      </c>
      <c r="G246" s="1">
        <f t="shared" si="20"/>
        <v>7.3</v>
      </c>
      <c r="H246" s="1">
        <f t="shared" si="21"/>
        <v>4.37743190661477</v>
      </c>
      <c r="K246" s="6">
        <f t="shared" si="22"/>
        <v>7.3</v>
      </c>
      <c r="L246" s="6">
        <f t="shared" si="23"/>
        <v>4.37743190661477</v>
      </c>
      <c r="O246" s="14"/>
    </row>
    <row r="247" spans="1:15" ht="12.75">
      <c r="A247" s="3">
        <v>36617</v>
      </c>
      <c r="B247" s="4">
        <v>0.032</v>
      </c>
      <c r="C247" s="5">
        <v>0.0755</v>
      </c>
      <c r="D247" s="4">
        <f t="shared" si="18"/>
        <v>0.04215116279069764</v>
      </c>
      <c r="E247" s="3">
        <v>36617</v>
      </c>
      <c r="F247" s="1">
        <f t="shared" si="19"/>
        <v>3.2</v>
      </c>
      <c r="G247" s="1">
        <f t="shared" si="20"/>
        <v>7.55</v>
      </c>
      <c r="H247" s="1">
        <f t="shared" si="21"/>
        <v>4.215116279069764</v>
      </c>
      <c r="K247" s="6">
        <f t="shared" si="22"/>
        <v>7.55</v>
      </c>
      <c r="L247" s="6">
        <f t="shared" si="23"/>
        <v>4.215116279069764</v>
      </c>
      <c r="O247" s="14"/>
    </row>
    <row r="248" spans="1:15" ht="12.75">
      <c r="A248" s="3">
        <v>36647</v>
      </c>
      <c r="B248" s="4">
        <v>0.032</v>
      </c>
      <c r="C248" s="5">
        <v>0.078</v>
      </c>
      <c r="D248" s="4">
        <f t="shared" si="18"/>
        <v>0.04457364341085279</v>
      </c>
      <c r="E248" s="3">
        <v>36647</v>
      </c>
      <c r="F248" s="1">
        <f t="shared" si="19"/>
        <v>3.2</v>
      </c>
      <c r="G248" s="1">
        <f t="shared" si="20"/>
        <v>7.8</v>
      </c>
      <c r="H248" s="1">
        <f t="shared" si="21"/>
        <v>4.457364341085279</v>
      </c>
      <c r="K248" s="6">
        <f t="shared" si="22"/>
        <v>7.8</v>
      </c>
      <c r="L248" s="6">
        <f t="shared" si="23"/>
        <v>4.457364341085279</v>
      </c>
      <c r="O248" s="14"/>
    </row>
    <row r="249" spans="1:15" ht="12.75">
      <c r="A249" s="3">
        <v>36678</v>
      </c>
      <c r="B249" s="4">
        <v>0.032</v>
      </c>
      <c r="C249" s="5">
        <v>0.078</v>
      </c>
      <c r="D249" s="4">
        <f t="shared" si="18"/>
        <v>0.04457364341085279</v>
      </c>
      <c r="E249" s="3">
        <v>36678</v>
      </c>
      <c r="F249" s="1">
        <f t="shared" si="19"/>
        <v>3.2</v>
      </c>
      <c r="G249" s="1">
        <f t="shared" si="20"/>
        <v>7.8</v>
      </c>
      <c r="H249" s="1">
        <f t="shared" si="21"/>
        <v>4.457364341085279</v>
      </c>
      <c r="K249" s="6">
        <f t="shared" si="22"/>
        <v>7.8</v>
      </c>
      <c r="L249" s="6">
        <f t="shared" si="23"/>
        <v>4.457364341085279</v>
      </c>
      <c r="O249" s="14"/>
    </row>
    <row r="250" spans="1:15" ht="12.75">
      <c r="A250" s="3">
        <v>36708</v>
      </c>
      <c r="B250" s="4">
        <v>0.061</v>
      </c>
      <c r="C250" s="5">
        <v>0.078</v>
      </c>
      <c r="D250" s="4">
        <f t="shared" si="18"/>
        <v>0.01602262016965139</v>
      </c>
      <c r="E250" s="3">
        <v>36708</v>
      </c>
      <c r="F250" s="1">
        <f t="shared" si="19"/>
        <v>6.1</v>
      </c>
      <c r="G250" s="1">
        <f t="shared" si="20"/>
        <v>7.8</v>
      </c>
      <c r="H250" s="1">
        <f t="shared" si="21"/>
        <v>1.6022620169651391</v>
      </c>
      <c r="K250" s="6">
        <f t="shared" si="22"/>
        <v>7.8</v>
      </c>
      <c r="L250" s="6">
        <f t="shared" si="23"/>
        <v>1.6022620169651391</v>
      </c>
      <c r="O250" s="7"/>
    </row>
    <row r="251" spans="1:15" ht="12.75">
      <c r="A251" s="3">
        <v>36739</v>
      </c>
      <c r="B251" s="4">
        <v>0.061</v>
      </c>
      <c r="C251" s="5">
        <v>0.0805</v>
      </c>
      <c r="D251" s="4">
        <f t="shared" si="18"/>
        <v>0.018378887841658864</v>
      </c>
      <c r="E251" s="3">
        <v>36739</v>
      </c>
      <c r="F251" s="1">
        <f t="shared" si="19"/>
        <v>6.1</v>
      </c>
      <c r="G251" s="1">
        <f t="shared" si="20"/>
        <v>8.05</v>
      </c>
      <c r="H251" s="1">
        <f t="shared" si="21"/>
        <v>1.8378887841658864</v>
      </c>
      <c r="K251" s="6">
        <f t="shared" si="22"/>
        <v>8.05</v>
      </c>
      <c r="L251" s="6">
        <f t="shared" si="23"/>
        <v>1.8378887841658864</v>
      </c>
      <c r="O251" s="7"/>
    </row>
    <row r="252" spans="1:15" ht="12.75">
      <c r="A252" s="3">
        <v>36770</v>
      </c>
      <c r="B252" s="4">
        <v>0.061</v>
      </c>
      <c r="C252" s="5">
        <v>0.0805</v>
      </c>
      <c r="D252" s="4">
        <f t="shared" si="18"/>
        <v>0.018378887841658864</v>
      </c>
      <c r="E252" s="3">
        <v>36770</v>
      </c>
      <c r="F252" s="1">
        <f t="shared" si="19"/>
        <v>6.1</v>
      </c>
      <c r="G252" s="1">
        <f t="shared" si="20"/>
        <v>8.05</v>
      </c>
      <c r="H252" s="1">
        <f t="shared" si="21"/>
        <v>1.8378887841658864</v>
      </c>
      <c r="K252" s="6">
        <f t="shared" si="22"/>
        <v>8.05</v>
      </c>
      <c r="L252" s="6">
        <f t="shared" si="23"/>
        <v>1.8378887841658864</v>
      </c>
      <c r="O252" s="7"/>
    </row>
    <row r="253" spans="1:15" ht="12.75">
      <c r="A253" s="3">
        <v>36800</v>
      </c>
      <c r="B253" s="4">
        <v>0.058</v>
      </c>
      <c r="C253" s="5">
        <v>0.0805</v>
      </c>
      <c r="D253" s="4">
        <f t="shared" si="18"/>
        <v>0.021266540642722154</v>
      </c>
      <c r="E253" s="3">
        <v>36800</v>
      </c>
      <c r="F253" s="1">
        <f t="shared" si="19"/>
        <v>5.800000000000001</v>
      </c>
      <c r="G253" s="1">
        <f t="shared" si="20"/>
        <v>8.05</v>
      </c>
      <c r="H253" s="1">
        <f t="shared" si="21"/>
        <v>2.1266540642722154</v>
      </c>
      <c r="K253" s="6">
        <f t="shared" si="22"/>
        <v>8.05</v>
      </c>
      <c r="L253" s="6">
        <f t="shared" si="23"/>
        <v>2.1266540642722154</v>
      </c>
      <c r="O253" s="7"/>
    </row>
    <row r="254" spans="1:15" ht="12.75">
      <c r="A254" s="3">
        <v>36831</v>
      </c>
      <c r="B254" s="4">
        <v>0.058</v>
      </c>
      <c r="C254" s="5">
        <v>0.0805</v>
      </c>
      <c r="D254" s="4">
        <f t="shared" si="18"/>
        <v>0.021266540642722154</v>
      </c>
      <c r="E254" s="3">
        <v>36831</v>
      </c>
      <c r="F254" s="1">
        <f t="shared" si="19"/>
        <v>5.800000000000001</v>
      </c>
      <c r="G254" s="1">
        <f t="shared" si="20"/>
        <v>8.05</v>
      </c>
      <c r="H254" s="1">
        <f t="shared" si="21"/>
        <v>2.1266540642722154</v>
      </c>
      <c r="K254" s="6">
        <f t="shared" si="22"/>
        <v>8.05</v>
      </c>
      <c r="L254" s="6">
        <f t="shared" si="23"/>
        <v>2.1266540642722154</v>
      </c>
      <c r="O254" s="7"/>
    </row>
    <row r="255" spans="1:15" ht="12.75">
      <c r="A255" s="3">
        <v>36861</v>
      </c>
      <c r="B255" s="4">
        <v>0.058</v>
      </c>
      <c r="C255" s="5">
        <v>0.0805</v>
      </c>
      <c r="D255" s="4">
        <f t="shared" si="18"/>
        <v>0.021266540642722154</v>
      </c>
      <c r="E255" s="3">
        <v>36861</v>
      </c>
      <c r="F255" s="1">
        <f t="shared" si="19"/>
        <v>5.800000000000001</v>
      </c>
      <c r="G255" s="1">
        <f t="shared" si="20"/>
        <v>8.05</v>
      </c>
      <c r="H255" s="1">
        <f t="shared" si="21"/>
        <v>2.1266540642722154</v>
      </c>
      <c r="K255" s="6">
        <f t="shared" si="22"/>
        <v>8.05</v>
      </c>
      <c r="L255" s="6">
        <f t="shared" si="23"/>
        <v>2.1266540642722154</v>
      </c>
      <c r="O255" s="7"/>
    </row>
    <row r="256" spans="1:15" ht="12.75">
      <c r="A256" s="3">
        <v>36892</v>
      </c>
      <c r="B256" s="4">
        <v>0.06</v>
      </c>
      <c r="C256" s="5">
        <v>0.0805</v>
      </c>
      <c r="D256" s="4">
        <f t="shared" si="18"/>
        <v>0.019339622641509457</v>
      </c>
      <c r="E256" s="3">
        <v>36892</v>
      </c>
      <c r="F256" s="1">
        <f t="shared" si="19"/>
        <v>6</v>
      </c>
      <c r="G256" s="1">
        <f t="shared" si="20"/>
        <v>8.05</v>
      </c>
      <c r="H256" s="1">
        <f t="shared" si="21"/>
        <v>1.9339622641509457</v>
      </c>
      <c r="K256" s="6">
        <f t="shared" si="22"/>
        <v>8.05</v>
      </c>
      <c r="L256" s="6">
        <f t="shared" si="23"/>
        <v>1.9339622641509457</v>
      </c>
      <c r="O256" s="7"/>
    </row>
    <row r="257" spans="1:15" ht="12.75">
      <c r="A257" s="3">
        <v>36923</v>
      </c>
      <c r="B257" s="4">
        <v>0.06</v>
      </c>
      <c r="C257" s="5">
        <v>0.0755</v>
      </c>
      <c r="D257" s="4">
        <f t="shared" si="18"/>
        <v>0.01462264150943371</v>
      </c>
      <c r="E257" s="3">
        <v>36923</v>
      </c>
      <c r="F257" s="1">
        <f t="shared" si="19"/>
        <v>6</v>
      </c>
      <c r="G257" s="1">
        <f t="shared" si="20"/>
        <v>7.55</v>
      </c>
      <c r="H257" s="1">
        <f t="shared" si="21"/>
        <v>1.462264150943371</v>
      </c>
      <c r="K257" s="6">
        <f t="shared" si="22"/>
        <v>7.55</v>
      </c>
      <c r="L257" s="6">
        <f t="shared" si="23"/>
        <v>1.462264150943371</v>
      </c>
      <c r="O257" s="7"/>
    </row>
    <row r="258" spans="1:15" ht="12.75">
      <c r="A258" s="3">
        <v>36951</v>
      </c>
      <c r="B258" s="4">
        <v>0.06</v>
      </c>
      <c r="C258" s="5">
        <v>0.073</v>
      </c>
      <c r="D258" s="4">
        <f t="shared" si="18"/>
        <v>0.012264150943396057</v>
      </c>
      <c r="E258" s="3">
        <v>36951</v>
      </c>
      <c r="F258" s="1">
        <f t="shared" si="19"/>
        <v>6</v>
      </c>
      <c r="G258" s="1">
        <f t="shared" si="20"/>
        <v>7.3</v>
      </c>
      <c r="H258" s="1">
        <f t="shared" si="21"/>
        <v>1.2264150943396057</v>
      </c>
      <c r="K258" s="6">
        <f t="shared" si="22"/>
        <v>7.3</v>
      </c>
      <c r="L258" s="6">
        <f t="shared" si="23"/>
        <v>1.2264150943396057</v>
      </c>
      <c r="O258" s="7"/>
    </row>
    <row r="259" spans="1:15" ht="12.75">
      <c r="A259" s="3">
        <v>36982</v>
      </c>
      <c r="B259" s="4">
        <v>0.06</v>
      </c>
      <c r="C259" s="5">
        <v>0.068</v>
      </c>
      <c r="D259" s="4">
        <f t="shared" si="18"/>
        <v>0.007547169811320753</v>
      </c>
      <c r="E259" s="3">
        <v>36982</v>
      </c>
      <c r="F259" s="1">
        <f t="shared" si="19"/>
        <v>6</v>
      </c>
      <c r="G259" s="1">
        <f t="shared" si="20"/>
        <v>6.800000000000001</v>
      </c>
      <c r="H259" s="1">
        <f t="shared" si="21"/>
        <v>0.7547169811320753</v>
      </c>
      <c r="K259" s="6">
        <f t="shared" si="22"/>
        <v>6.800000000000001</v>
      </c>
      <c r="L259" s="6">
        <f t="shared" si="23"/>
        <v>0.7547169811320753</v>
      </c>
      <c r="O259" s="7"/>
    </row>
    <row r="260" spans="1:15" ht="12.75">
      <c r="A260" s="3">
        <v>37012</v>
      </c>
      <c r="B260" s="4">
        <v>0.06</v>
      </c>
      <c r="C260" s="5">
        <v>0.068</v>
      </c>
      <c r="D260" s="4">
        <f aca="true" t="shared" si="24" ref="D260:D323">((1+C260)/(1+B260)-1)</f>
        <v>0.007547169811320753</v>
      </c>
      <c r="E260" s="3">
        <v>37012</v>
      </c>
      <c r="F260" s="1">
        <f aca="true" t="shared" si="25" ref="F260:F321">B260*100</f>
        <v>6</v>
      </c>
      <c r="G260" s="1">
        <f aca="true" t="shared" si="26" ref="G260:G321">C260*100</f>
        <v>6.800000000000001</v>
      </c>
      <c r="H260" s="1">
        <f aca="true" t="shared" si="27" ref="H260:H321">D260*100</f>
        <v>0.7547169811320753</v>
      </c>
      <c r="K260" s="6">
        <f aca="true" t="shared" si="28" ref="K260:K267">100*C260</f>
        <v>6.800000000000001</v>
      </c>
      <c r="L260" s="6">
        <f aca="true" t="shared" si="29" ref="L260:L267">100*D260</f>
        <v>0.7547169811320753</v>
      </c>
      <c r="O260" s="7"/>
    </row>
    <row r="261" spans="1:15" ht="12.75">
      <c r="A261" s="3">
        <v>37043</v>
      </c>
      <c r="B261" s="4">
        <v>0.06</v>
      </c>
      <c r="C261" s="5">
        <v>0.068</v>
      </c>
      <c r="D261" s="4">
        <f t="shared" si="24"/>
        <v>0.007547169811320753</v>
      </c>
      <c r="E261" s="3">
        <v>37043</v>
      </c>
      <c r="F261" s="1">
        <f t="shared" si="25"/>
        <v>6</v>
      </c>
      <c r="G261" s="1">
        <f t="shared" si="26"/>
        <v>6.800000000000001</v>
      </c>
      <c r="H261" s="1">
        <f t="shared" si="27"/>
        <v>0.7547169811320753</v>
      </c>
      <c r="K261" s="6">
        <f t="shared" si="28"/>
        <v>6.800000000000001</v>
      </c>
      <c r="L261" s="6">
        <f t="shared" si="29"/>
        <v>0.7547169811320753</v>
      </c>
      <c r="O261" s="7"/>
    </row>
    <row r="262" spans="1:15" ht="12.75">
      <c r="A262" s="3">
        <v>37073</v>
      </c>
      <c r="B262" s="4">
        <v>0.025</v>
      </c>
      <c r="C262" s="5">
        <v>0.068</v>
      </c>
      <c r="D262" s="4">
        <f t="shared" si="24"/>
        <v>0.04195121951219538</v>
      </c>
      <c r="E262" s="3">
        <v>37073</v>
      </c>
      <c r="F262" s="1">
        <f t="shared" si="25"/>
        <v>2.5</v>
      </c>
      <c r="G262" s="1">
        <f t="shared" si="26"/>
        <v>6.800000000000001</v>
      </c>
      <c r="H262" s="1">
        <f t="shared" si="27"/>
        <v>4.195121951219538</v>
      </c>
      <c r="I262" s="4"/>
      <c r="K262" s="6">
        <f t="shared" si="28"/>
        <v>6.800000000000001</v>
      </c>
      <c r="L262" s="6">
        <f t="shared" si="29"/>
        <v>4.195121951219538</v>
      </c>
      <c r="O262" s="7"/>
    </row>
    <row r="263" spans="1:15" ht="12.75">
      <c r="A263" s="3">
        <v>37104</v>
      </c>
      <c r="B263" s="4">
        <v>0.025</v>
      </c>
      <c r="C263" s="5">
        <v>0.068</v>
      </c>
      <c r="D263" s="4">
        <f t="shared" si="24"/>
        <v>0.04195121951219538</v>
      </c>
      <c r="E263" s="3">
        <v>37104</v>
      </c>
      <c r="F263" s="1">
        <f t="shared" si="25"/>
        <v>2.5</v>
      </c>
      <c r="G263" s="1">
        <f t="shared" si="26"/>
        <v>6.800000000000001</v>
      </c>
      <c r="H263" s="1">
        <f t="shared" si="27"/>
        <v>4.195121951219538</v>
      </c>
      <c r="K263" s="6">
        <f t="shared" si="28"/>
        <v>6.800000000000001</v>
      </c>
      <c r="L263" s="6">
        <f t="shared" si="29"/>
        <v>4.195121951219538</v>
      </c>
      <c r="O263" s="7"/>
    </row>
    <row r="264" spans="1:15" ht="12.75">
      <c r="A264" s="3">
        <v>37135</v>
      </c>
      <c r="B264" s="4">
        <v>0.025</v>
      </c>
      <c r="C264" s="5">
        <v>0.0655</v>
      </c>
      <c r="D264" s="4">
        <f t="shared" si="24"/>
        <v>0.03951219512195148</v>
      </c>
      <c r="E264" s="3">
        <v>37135</v>
      </c>
      <c r="F264" s="1">
        <f t="shared" si="25"/>
        <v>2.5</v>
      </c>
      <c r="G264" s="1">
        <f t="shared" si="26"/>
        <v>6.550000000000001</v>
      </c>
      <c r="H264" s="1">
        <f t="shared" si="27"/>
        <v>3.9512195121951477</v>
      </c>
      <c r="K264" s="6">
        <f t="shared" si="28"/>
        <v>6.550000000000001</v>
      </c>
      <c r="L264" s="6">
        <f t="shared" si="29"/>
        <v>3.9512195121951477</v>
      </c>
      <c r="O264" s="7"/>
    </row>
    <row r="265" spans="1:15" ht="12.75">
      <c r="A265" s="3">
        <v>37165</v>
      </c>
      <c r="B265" s="4">
        <v>0.031</v>
      </c>
      <c r="C265" s="5">
        <v>0.063</v>
      </c>
      <c r="D265" s="4">
        <f t="shared" si="24"/>
        <v>0.03103782735208549</v>
      </c>
      <c r="E265" s="3">
        <v>37165</v>
      </c>
      <c r="F265" s="1">
        <f t="shared" si="25"/>
        <v>3.1</v>
      </c>
      <c r="G265" s="1">
        <f t="shared" si="26"/>
        <v>6.3</v>
      </c>
      <c r="H265" s="1">
        <f t="shared" si="27"/>
        <v>3.103782735208549</v>
      </c>
      <c r="I265" s="4"/>
      <c r="K265" s="6">
        <f t="shared" si="28"/>
        <v>6.3</v>
      </c>
      <c r="L265" s="6">
        <f t="shared" si="29"/>
        <v>3.103782735208549</v>
      </c>
      <c r="O265" s="7"/>
    </row>
    <row r="266" spans="1:15" ht="12.75">
      <c r="A266" s="3">
        <v>37196</v>
      </c>
      <c r="B266" s="4">
        <v>0.031</v>
      </c>
      <c r="C266" s="5">
        <v>0.063</v>
      </c>
      <c r="D266" s="4">
        <f t="shared" si="24"/>
        <v>0.03103782735208549</v>
      </c>
      <c r="E266" s="3">
        <v>37196</v>
      </c>
      <c r="F266" s="1">
        <f t="shared" si="25"/>
        <v>3.1</v>
      </c>
      <c r="G266" s="1">
        <f t="shared" si="26"/>
        <v>6.3</v>
      </c>
      <c r="H266" s="1">
        <f t="shared" si="27"/>
        <v>3.103782735208549</v>
      </c>
      <c r="K266" s="6">
        <f t="shared" si="28"/>
        <v>6.3</v>
      </c>
      <c r="L266" s="6">
        <f t="shared" si="29"/>
        <v>3.103782735208549</v>
      </c>
      <c r="O266" s="7"/>
    </row>
    <row r="267" spans="1:15" ht="12.75">
      <c r="A267" s="3">
        <v>37226</v>
      </c>
      <c r="B267" s="4">
        <v>0.031</v>
      </c>
      <c r="C267" s="5">
        <v>0.0605</v>
      </c>
      <c r="D267" s="4">
        <f t="shared" si="24"/>
        <v>0.028612997090203818</v>
      </c>
      <c r="E267" s="3">
        <v>37226</v>
      </c>
      <c r="F267" s="1">
        <f t="shared" si="25"/>
        <v>3.1</v>
      </c>
      <c r="G267" s="1">
        <f t="shared" si="26"/>
        <v>6.05</v>
      </c>
      <c r="H267" s="1">
        <f t="shared" si="27"/>
        <v>2.8612997090203818</v>
      </c>
      <c r="K267" s="6">
        <f t="shared" si="28"/>
        <v>6.05</v>
      </c>
      <c r="L267" s="6">
        <f t="shared" si="29"/>
        <v>2.8612997090203818</v>
      </c>
      <c r="O267" s="7"/>
    </row>
    <row r="268" spans="1:15" ht="12.75">
      <c r="A268" s="3">
        <v>37257</v>
      </c>
      <c r="B268" s="4">
        <v>0.029</v>
      </c>
      <c r="C268" s="5">
        <v>0.0605</v>
      </c>
      <c r="D268" s="4">
        <f t="shared" si="24"/>
        <v>0.03061224489795933</v>
      </c>
      <c r="E268" s="3">
        <v>37257</v>
      </c>
      <c r="F268" s="1">
        <f t="shared" si="25"/>
        <v>2.9000000000000004</v>
      </c>
      <c r="G268" s="1">
        <f t="shared" si="26"/>
        <v>6.05</v>
      </c>
      <c r="H268" s="1">
        <f t="shared" si="27"/>
        <v>3.061224489795933</v>
      </c>
      <c r="I268" s="4"/>
      <c r="O268" s="7"/>
    </row>
    <row r="269" spans="1:15" ht="12.75">
      <c r="A269" s="3">
        <v>37288</v>
      </c>
      <c r="B269" s="4">
        <v>0.029</v>
      </c>
      <c r="C269" s="5">
        <v>0.0605</v>
      </c>
      <c r="D269" s="4">
        <f t="shared" si="24"/>
        <v>0.03061224489795933</v>
      </c>
      <c r="E269" s="3">
        <v>37288</v>
      </c>
      <c r="F269" s="1">
        <f t="shared" si="25"/>
        <v>2.9000000000000004</v>
      </c>
      <c r="G269" s="1">
        <f t="shared" si="26"/>
        <v>6.05</v>
      </c>
      <c r="H269" s="1">
        <f t="shared" si="27"/>
        <v>3.061224489795933</v>
      </c>
      <c r="O269" s="7"/>
    </row>
    <row r="270" spans="1:15" ht="12.75">
      <c r="A270" s="3">
        <v>37316</v>
      </c>
      <c r="B270" s="4">
        <v>0.029</v>
      </c>
      <c r="C270" s="5">
        <v>0.0605</v>
      </c>
      <c r="D270" s="4">
        <f t="shared" si="24"/>
        <v>0.03061224489795933</v>
      </c>
      <c r="E270" s="3">
        <v>37316</v>
      </c>
      <c r="F270" s="1">
        <f t="shared" si="25"/>
        <v>2.9000000000000004</v>
      </c>
      <c r="G270" s="1">
        <f t="shared" si="26"/>
        <v>6.05</v>
      </c>
      <c r="H270" s="1">
        <f t="shared" si="27"/>
        <v>3.061224489795933</v>
      </c>
      <c r="O270" s="7"/>
    </row>
    <row r="271" spans="1:15" ht="12.75">
      <c r="A271" s="3">
        <v>37347</v>
      </c>
      <c r="B271" s="4">
        <v>0.028</v>
      </c>
      <c r="C271" s="5">
        <v>0.0605</v>
      </c>
      <c r="D271" s="4">
        <f t="shared" si="24"/>
        <v>0.031614785992217787</v>
      </c>
      <c r="E271" s="3">
        <v>37347</v>
      </c>
      <c r="F271" s="1">
        <f t="shared" si="25"/>
        <v>2.8000000000000003</v>
      </c>
      <c r="G271" s="1">
        <f t="shared" si="26"/>
        <v>6.05</v>
      </c>
      <c r="H271" s="1">
        <f t="shared" si="27"/>
        <v>3.1614785992217787</v>
      </c>
      <c r="I271" s="4">
        <f>AVERAGE(C269:C271)</f>
        <v>0.0605</v>
      </c>
      <c r="O271" s="7"/>
    </row>
    <row r="272" spans="1:15" ht="12.75">
      <c r="A272" s="3">
        <v>37377</v>
      </c>
      <c r="B272" s="4">
        <v>0.028</v>
      </c>
      <c r="C272" s="5">
        <v>0.063</v>
      </c>
      <c r="D272" s="4">
        <f t="shared" si="24"/>
        <v>0.03404669260700377</v>
      </c>
      <c r="E272" s="3">
        <v>37377</v>
      </c>
      <c r="F272" s="1">
        <f t="shared" si="25"/>
        <v>2.8000000000000003</v>
      </c>
      <c r="G272" s="1">
        <f t="shared" si="26"/>
        <v>6.3</v>
      </c>
      <c r="H272" s="1">
        <f t="shared" si="27"/>
        <v>3.404669260700377</v>
      </c>
      <c r="O272" s="7"/>
    </row>
    <row r="273" spans="1:15" ht="12.75">
      <c r="A273" s="3">
        <v>37408</v>
      </c>
      <c r="B273" s="4">
        <v>0.028</v>
      </c>
      <c r="C273" s="5">
        <v>0.0655</v>
      </c>
      <c r="D273" s="4">
        <f t="shared" si="24"/>
        <v>0.036478599221789976</v>
      </c>
      <c r="E273" s="3">
        <v>37408</v>
      </c>
      <c r="F273" s="1">
        <f t="shared" si="25"/>
        <v>2.8000000000000003</v>
      </c>
      <c r="G273" s="1">
        <f t="shared" si="26"/>
        <v>6.550000000000001</v>
      </c>
      <c r="H273" s="1">
        <f t="shared" si="27"/>
        <v>3.6478599221789976</v>
      </c>
      <c r="O273" s="7"/>
    </row>
    <row r="274" spans="1:15" ht="12.75">
      <c r="A274" s="3">
        <v>37438</v>
      </c>
      <c r="B274" s="4">
        <v>0.032</v>
      </c>
      <c r="C274" s="5">
        <v>0.0655</v>
      </c>
      <c r="D274" s="4">
        <f t="shared" si="24"/>
        <v>0.03246124031007769</v>
      </c>
      <c r="E274" s="3">
        <v>37438</v>
      </c>
      <c r="F274" s="1">
        <f t="shared" si="25"/>
        <v>3.2</v>
      </c>
      <c r="G274" s="1">
        <f t="shared" si="26"/>
        <v>6.550000000000001</v>
      </c>
      <c r="H274" s="1">
        <f t="shared" si="27"/>
        <v>3.246124031007769</v>
      </c>
      <c r="I274" s="4">
        <f>AVERAGE(C272:C274)</f>
        <v>0.06466666666666666</v>
      </c>
      <c r="O274" s="7"/>
    </row>
    <row r="275" spans="1:15" ht="12.75">
      <c r="A275" s="3">
        <v>37469</v>
      </c>
      <c r="B275" s="4">
        <v>0.032</v>
      </c>
      <c r="C275" s="5">
        <v>0.0655</v>
      </c>
      <c r="D275" s="4">
        <f t="shared" si="24"/>
        <v>0.03246124031007769</v>
      </c>
      <c r="E275" s="3">
        <v>37469</v>
      </c>
      <c r="F275" s="1">
        <f t="shared" si="25"/>
        <v>3.2</v>
      </c>
      <c r="G275" s="1">
        <f t="shared" si="26"/>
        <v>6.550000000000001</v>
      </c>
      <c r="H275" s="1">
        <f t="shared" si="27"/>
        <v>3.246124031007769</v>
      </c>
      <c r="O275" s="7"/>
    </row>
    <row r="276" spans="1:15" ht="12.75">
      <c r="A276" s="3">
        <v>37500</v>
      </c>
      <c r="B276" s="4">
        <v>0.032</v>
      </c>
      <c r="C276" s="5">
        <v>0.0655</v>
      </c>
      <c r="D276" s="4">
        <f t="shared" si="24"/>
        <v>0.03246124031007769</v>
      </c>
      <c r="E276" s="3">
        <v>37500</v>
      </c>
      <c r="F276" s="1">
        <f t="shared" si="25"/>
        <v>3.2</v>
      </c>
      <c r="G276" s="1">
        <f t="shared" si="26"/>
        <v>6.550000000000001</v>
      </c>
      <c r="H276" s="1">
        <f t="shared" si="27"/>
        <v>3.246124031007769</v>
      </c>
      <c r="O276" s="7"/>
    </row>
    <row r="277" spans="1:15" ht="12.75">
      <c r="A277" s="3">
        <v>37530</v>
      </c>
      <c r="B277" s="4">
        <v>0.03</v>
      </c>
      <c r="C277" s="5">
        <v>0.0655</v>
      </c>
      <c r="D277" s="4">
        <f t="shared" si="24"/>
        <v>0.034466019417475735</v>
      </c>
      <c r="E277" s="3">
        <f aca="true" t="shared" si="30" ref="E277:E321">A277</f>
        <v>37530</v>
      </c>
      <c r="F277" s="1">
        <f t="shared" si="25"/>
        <v>3</v>
      </c>
      <c r="G277" s="1">
        <f t="shared" si="26"/>
        <v>6.550000000000001</v>
      </c>
      <c r="H277" s="1">
        <f t="shared" si="27"/>
        <v>3.4466019417475735</v>
      </c>
      <c r="I277" s="4">
        <f>AVERAGE(C275:C277)</f>
        <v>0.0655</v>
      </c>
      <c r="O277" s="7"/>
    </row>
    <row r="278" spans="1:15" ht="12.75">
      <c r="A278" s="3">
        <v>37561</v>
      </c>
      <c r="B278" s="4">
        <v>0.03</v>
      </c>
      <c r="C278" s="5">
        <v>0.0655</v>
      </c>
      <c r="D278" s="4">
        <f t="shared" si="24"/>
        <v>0.034466019417475735</v>
      </c>
      <c r="E278" s="3">
        <f t="shared" si="30"/>
        <v>37561</v>
      </c>
      <c r="F278" s="1">
        <f t="shared" si="25"/>
        <v>3</v>
      </c>
      <c r="G278" s="1">
        <f t="shared" si="26"/>
        <v>6.550000000000001</v>
      </c>
      <c r="H278" s="1">
        <f t="shared" si="27"/>
        <v>3.4466019417475735</v>
      </c>
      <c r="O278" s="7"/>
    </row>
    <row r="279" spans="1:15" ht="12.75">
      <c r="A279" s="3">
        <v>37591</v>
      </c>
      <c r="B279" s="4">
        <v>0.03</v>
      </c>
      <c r="C279" s="5">
        <v>0.0655</v>
      </c>
      <c r="D279" s="4">
        <f t="shared" si="24"/>
        <v>0.034466019417475735</v>
      </c>
      <c r="E279" s="3">
        <f t="shared" si="30"/>
        <v>37591</v>
      </c>
      <c r="F279" s="1">
        <f t="shared" si="25"/>
        <v>3</v>
      </c>
      <c r="G279" s="1">
        <f t="shared" si="26"/>
        <v>6.550000000000001</v>
      </c>
      <c r="H279" s="1">
        <f t="shared" si="27"/>
        <v>3.4466019417475735</v>
      </c>
      <c r="O279" s="7"/>
    </row>
    <row r="280" spans="1:15" ht="12.75">
      <c r="A280" s="3">
        <v>37622</v>
      </c>
      <c r="B280" s="4">
        <v>0.034</v>
      </c>
      <c r="C280" s="5">
        <v>0.0655</v>
      </c>
      <c r="D280" s="4">
        <f t="shared" si="24"/>
        <v>0.030464216634429553</v>
      </c>
      <c r="E280" s="3">
        <f t="shared" si="30"/>
        <v>37622</v>
      </c>
      <c r="F280" s="1">
        <f t="shared" si="25"/>
        <v>3.4000000000000004</v>
      </c>
      <c r="G280" s="1">
        <f t="shared" si="26"/>
        <v>6.550000000000001</v>
      </c>
      <c r="H280" s="1">
        <f t="shared" si="27"/>
        <v>3.0464216634429553</v>
      </c>
      <c r="I280" s="4">
        <f>AVERAGE(C278:C280)</f>
        <v>0.0655</v>
      </c>
      <c r="L280" s="7"/>
      <c r="O280" s="7"/>
    </row>
    <row r="281" spans="1:15" ht="12.75">
      <c r="A281" s="3">
        <v>37653</v>
      </c>
      <c r="B281" s="4">
        <v>0.034</v>
      </c>
      <c r="C281" s="5">
        <v>0.0655</v>
      </c>
      <c r="D281" s="4">
        <f t="shared" si="24"/>
        <v>0.030464216634429553</v>
      </c>
      <c r="E281" s="3">
        <f t="shared" si="30"/>
        <v>37653</v>
      </c>
      <c r="F281" s="1">
        <f t="shared" si="25"/>
        <v>3.4000000000000004</v>
      </c>
      <c r="G281" s="1">
        <f t="shared" si="26"/>
        <v>6.550000000000001</v>
      </c>
      <c r="H281" s="1">
        <f t="shared" si="27"/>
        <v>3.0464216634429553</v>
      </c>
      <c r="L281" s="7"/>
      <c r="O281" s="7"/>
    </row>
    <row r="282" spans="1:15" ht="12.75">
      <c r="A282" s="3">
        <v>37681</v>
      </c>
      <c r="B282" s="4">
        <v>0.034</v>
      </c>
      <c r="C282" s="5">
        <v>0.0655</v>
      </c>
      <c r="D282" s="4">
        <f t="shared" si="24"/>
        <v>0.030464216634429553</v>
      </c>
      <c r="E282" s="3">
        <f t="shared" si="30"/>
        <v>37681</v>
      </c>
      <c r="F282" s="1">
        <f t="shared" si="25"/>
        <v>3.4000000000000004</v>
      </c>
      <c r="G282" s="1">
        <f t="shared" si="26"/>
        <v>6.550000000000001</v>
      </c>
      <c r="H282" s="1">
        <f t="shared" si="27"/>
        <v>3.0464216634429553</v>
      </c>
      <c r="L282" s="7"/>
      <c r="O282" s="7"/>
    </row>
    <row r="283" spans="1:15" ht="12.75">
      <c r="A283" s="3">
        <v>37712</v>
      </c>
      <c r="B283" s="4">
        <v>0.027</v>
      </c>
      <c r="C283" s="5">
        <v>0.0655</v>
      </c>
      <c r="D283" s="4">
        <f t="shared" si="24"/>
        <v>0.03748782862706923</v>
      </c>
      <c r="E283" s="3">
        <f t="shared" si="30"/>
        <v>37712</v>
      </c>
      <c r="F283" s="1">
        <f t="shared" si="25"/>
        <v>2.7</v>
      </c>
      <c r="G283" s="1">
        <f t="shared" si="26"/>
        <v>6.550000000000001</v>
      </c>
      <c r="H283" s="1">
        <f t="shared" si="27"/>
        <v>3.748782862706923</v>
      </c>
      <c r="I283" s="4">
        <f>AVERAGE(C281:C283)</f>
        <v>0.0655</v>
      </c>
      <c r="L283" s="7"/>
      <c r="O283" s="7"/>
    </row>
    <row r="284" spans="1:15" ht="12.75">
      <c r="A284" s="3">
        <v>37742</v>
      </c>
      <c r="B284" s="4">
        <v>0.027</v>
      </c>
      <c r="C284" s="5">
        <v>0.0655</v>
      </c>
      <c r="D284" s="4">
        <f t="shared" si="24"/>
        <v>0.03748782862706923</v>
      </c>
      <c r="E284" s="3">
        <f t="shared" si="30"/>
        <v>37742</v>
      </c>
      <c r="F284" s="1">
        <f t="shared" si="25"/>
        <v>2.7</v>
      </c>
      <c r="G284" s="1">
        <f t="shared" si="26"/>
        <v>6.550000000000001</v>
      </c>
      <c r="H284" s="1">
        <f t="shared" si="27"/>
        <v>3.748782862706923</v>
      </c>
      <c r="L284" s="7"/>
      <c r="N284" s="15"/>
      <c r="O284" s="7"/>
    </row>
    <row r="285" spans="1:15" ht="12.75">
      <c r="A285" s="3">
        <v>37773</v>
      </c>
      <c r="B285" s="4">
        <v>0.027</v>
      </c>
      <c r="C285" s="5">
        <v>0.0655</v>
      </c>
      <c r="D285" s="4">
        <f t="shared" si="24"/>
        <v>0.03748782862706923</v>
      </c>
      <c r="E285" s="3">
        <f t="shared" si="30"/>
        <v>37773</v>
      </c>
      <c r="F285" s="1">
        <f t="shared" si="25"/>
        <v>2.7</v>
      </c>
      <c r="G285" s="1">
        <f t="shared" si="26"/>
        <v>6.550000000000001</v>
      </c>
      <c r="H285" s="1">
        <f t="shared" si="27"/>
        <v>3.748782862706923</v>
      </c>
      <c r="L285" s="7"/>
      <c r="N285" s="15"/>
      <c r="O285" s="7"/>
    </row>
    <row r="286" spans="1:15" ht="12.75">
      <c r="A286" s="3">
        <v>37803</v>
      </c>
      <c r="B286" s="4">
        <v>0.026000000000000002</v>
      </c>
      <c r="C286" s="5">
        <v>0.0655</v>
      </c>
      <c r="D286" s="4">
        <f t="shared" si="24"/>
        <v>0.03849902534113059</v>
      </c>
      <c r="E286" s="3">
        <f t="shared" si="30"/>
        <v>37803</v>
      </c>
      <c r="F286" s="1">
        <f t="shared" si="25"/>
        <v>2.6</v>
      </c>
      <c r="G286" s="1">
        <f t="shared" si="26"/>
        <v>6.550000000000001</v>
      </c>
      <c r="H286" s="1">
        <f t="shared" si="27"/>
        <v>3.849902534113059</v>
      </c>
      <c r="I286" s="4">
        <f>AVERAGE(C284:C286)</f>
        <v>0.0655</v>
      </c>
      <c r="L286" s="7"/>
      <c r="N286" s="15"/>
      <c r="O286" s="7"/>
    </row>
    <row r="287" spans="1:15" ht="12.75">
      <c r="A287" s="3">
        <v>37834</v>
      </c>
      <c r="B287" s="4">
        <v>0.026000000000000002</v>
      </c>
      <c r="C287" s="5">
        <v>0.0655</v>
      </c>
      <c r="D287" s="4">
        <f t="shared" si="24"/>
        <v>0.03849902534113059</v>
      </c>
      <c r="E287" s="3">
        <f t="shared" si="30"/>
        <v>37834</v>
      </c>
      <c r="F287" s="1">
        <f t="shared" si="25"/>
        <v>2.6</v>
      </c>
      <c r="G287" s="1">
        <f t="shared" si="26"/>
        <v>6.550000000000001</v>
      </c>
      <c r="H287" s="1">
        <f t="shared" si="27"/>
        <v>3.849902534113059</v>
      </c>
      <c r="L287" s="7"/>
      <c r="N287" s="15"/>
      <c r="O287" s="7"/>
    </row>
    <row r="288" spans="1:15" ht="12.75">
      <c r="A288" s="3">
        <v>37865</v>
      </c>
      <c r="B288" s="4">
        <v>0.026000000000000002</v>
      </c>
      <c r="C288" s="5">
        <v>0.0655</v>
      </c>
      <c r="D288" s="4">
        <f t="shared" si="24"/>
        <v>0.03849902534113059</v>
      </c>
      <c r="E288" s="3">
        <f t="shared" si="30"/>
        <v>37865</v>
      </c>
      <c r="F288" s="1">
        <f t="shared" si="25"/>
        <v>2.6</v>
      </c>
      <c r="G288" s="1">
        <f t="shared" si="26"/>
        <v>6.550000000000001</v>
      </c>
      <c r="H288" s="1">
        <f t="shared" si="27"/>
        <v>3.849902534113059</v>
      </c>
      <c r="L288" s="7"/>
      <c r="N288" s="15"/>
      <c r="O288" s="7"/>
    </row>
    <row r="289" spans="1:15" ht="12.75">
      <c r="A289" s="3">
        <v>37895</v>
      </c>
      <c r="B289" s="4">
        <v>0.024</v>
      </c>
      <c r="C289" s="5">
        <v>0.0655</v>
      </c>
      <c r="D289" s="4">
        <f t="shared" si="24"/>
        <v>0.04052734375</v>
      </c>
      <c r="E289" s="3">
        <f t="shared" si="30"/>
        <v>37895</v>
      </c>
      <c r="F289" s="1">
        <f t="shared" si="25"/>
        <v>2.4</v>
      </c>
      <c r="G289" s="1">
        <f t="shared" si="26"/>
        <v>6.550000000000001</v>
      </c>
      <c r="H289" s="1">
        <f t="shared" si="27"/>
        <v>4.052734375</v>
      </c>
      <c r="I289" s="4">
        <f>AVERAGE(C287:C289)</f>
        <v>0.0655</v>
      </c>
      <c r="L289" s="7"/>
      <c r="N289" s="15"/>
      <c r="O289" s="7"/>
    </row>
    <row r="290" spans="1:15" ht="12.75">
      <c r="A290" s="3">
        <v>37926</v>
      </c>
      <c r="B290" s="4">
        <v>0.024</v>
      </c>
      <c r="C290" s="5">
        <v>0.068</v>
      </c>
      <c r="D290" s="4">
        <f t="shared" si="24"/>
        <v>0.04296875</v>
      </c>
      <c r="E290" s="3">
        <f t="shared" si="30"/>
        <v>37926</v>
      </c>
      <c r="F290" s="1">
        <f t="shared" si="25"/>
        <v>2.4</v>
      </c>
      <c r="G290" s="1">
        <f t="shared" si="26"/>
        <v>6.800000000000001</v>
      </c>
      <c r="H290" s="1">
        <f t="shared" si="27"/>
        <v>4.296875</v>
      </c>
      <c r="L290" s="7"/>
      <c r="N290" s="15"/>
      <c r="O290" s="7"/>
    </row>
    <row r="291" spans="1:15" ht="12.75">
      <c r="A291" s="3">
        <v>37956</v>
      </c>
      <c r="B291" s="4">
        <v>0.024</v>
      </c>
      <c r="C291" s="5">
        <v>0.0705</v>
      </c>
      <c r="D291" s="4">
        <f t="shared" si="24"/>
        <v>0.04541015625</v>
      </c>
      <c r="E291" s="3">
        <f t="shared" si="30"/>
        <v>37956</v>
      </c>
      <c r="F291" s="1">
        <f t="shared" si="25"/>
        <v>2.4</v>
      </c>
      <c r="G291" s="1">
        <f t="shared" si="26"/>
        <v>7.049999999999999</v>
      </c>
      <c r="H291" s="1">
        <f t="shared" si="27"/>
        <v>4.541015625</v>
      </c>
      <c r="L291" s="7"/>
      <c r="N291" s="15"/>
      <c r="O291" s="7"/>
    </row>
    <row r="292" spans="1:15" ht="12.75">
      <c r="A292" s="3">
        <v>37987</v>
      </c>
      <c r="B292" s="4">
        <v>0.02</v>
      </c>
      <c r="C292" s="5">
        <v>0.0705</v>
      </c>
      <c r="D292" s="4">
        <f t="shared" si="24"/>
        <v>0.049509803921568674</v>
      </c>
      <c r="E292" s="3">
        <f t="shared" si="30"/>
        <v>37987</v>
      </c>
      <c r="F292" s="1">
        <f t="shared" si="25"/>
        <v>2</v>
      </c>
      <c r="G292" s="1">
        <f t="shared" si="26"/>
        <v>7.049999999999999</v>
      </c>
      <c r="H292" s="1">
        <f t="shared" si="27"/>
        <v>4.950980392156867</v>
      </c>
      <c r="I292" s="4">
        <f>AVERAGE(C290:C292)</f>
        <v>0.06966666666666667</v>
      </c>
      <c r="L292" s="7"/>
      <c r="N292" s="15"/>
      <c r="O292" s="7"/>
    </row>
    <row r="293" spans="1:15" ht="12.75">
      <c r="A293" s="3">
        <v>38018</v>
      </c>
      <c r="B293" s="4">
        <v>0.02</v>
      </c>
      <c r="C293" s="5">
        <v>0.0705</v>
      </c>
      <c r="D293" s="4">
        <f t="shared" si="24"/>
        <v>0.049509803921568674</v>
      </c>
      <c r="E293" s="3">
        <f t="shared" si="30"/>
        <v>38018</v>
      </c>
      <c r="F293" s="1">
        <f t="shared" si="25"/>
        <v>2</v>
      </c>
      <c r="G293" s="1">
        <f t="shared" si="26"/>
        <v>7.049999999999999</v>
      </c>
      <c r="H293" s="1">
        <f t="shared" si="27"/>
        <v>4.950980392156867</v>
      </c>
      <c r="L293" s="7"/>
      <c r="O293" s="7"/>
    </row>
    <row r="294" spans="1:15" ht="12.75">
      <c r="A294" s="3">
        <v>38047</v>
      </c>
      <c r="B294" s="4">
        <v>0.02</v>
      </c>
      <c r="C294" s="5">
        <v>0.0705</v>
      </c>
      <c r="D294" s="4">
        <f t="shared" si="24"/>
        <v>0.049509803921568674</v>
      </c>
      <c r="E294" s="3">
        <f t="shared" si="30"/>
        <v>38047</v>
      </c>
      <c r="F294" s="1">
        <f t="shared" si="25"/>
        <v>2</v>
      </c>
      <c r="G294" s="1">
        <f t="shared" si="26"/>
        <v>7.049999999999999</v>
      </c>
      <c r="H294" s="1">
        <f t="shared" si="27"/>
        <v>4.950980392156867</v>
      </c>
      <c r="L294" s="7"/>
      <c r="O294" s="7"/>
    </row>
    <row r="295" spans="1:15" ht="12.75">
      <c r="A295" s="3">
        <v>38078</v>
      </c>
      <c r="B295" s="4">
        <v>0.025</v>
      </c>
      <c r="C295" s="5">
        <v>0.0705</v>
      </c>
      <c r="D295" s="4">
        <f t="shared" si="24"/>
        <v>0.044390243902439064</v>
      </c>
      <c r="E295" s="3">
        <f t="shared" si="30"/>
        <v>38078</v>
      </c>
      <c r="F295" s="1">
        <f t="shared" si="25"/>
        <v>2.5</v>
      </c>
      <c r="G295" s="1">
        <f t="shared" si="26"/>
        <v>7.049999999999999</v>
      </c>
      <c r="H295" s="1">
        <f t="shared" si="27"/>
        <v>4.439024390243906</v>
      </c>
      <c r="L295" s="7"/>
      <c r="O295" s="7"/>
    </row>
    <row r="296" spans="1:15" ht="12.75">
      <c r="A296" s="3">
        <v>38108</v>
      </c>
      <c r="B296" s="4">
        <v>0.025</v>
      </c>
      <c r="C296" s="5">
        <v>0.0705</v>
      </c>
      <c r="D296" s="4">
        <f t="shared" si="24"/>
        <v>0.044390243902439064</v>
      </c>
      <c r="E296" s="3">
        <f t="shared" si="30"/>
        <v>38108</v>
      </c>
      <c r="F296" s="1">
        <f t="shared" si="25"/>
        <v>2.5</v>
      </c>
      <c r="G296" s="1">
        <f t="shared" si="26"/>
        <v>7.049999999999999</v>
      </c>
      <c r="H296" s="1">
        <f t="shared" si="27"/>
        <v>4.439024390243906</v>
      </c>
      <c r="L296" s="7"/>
      <c r="O296" s="7"/>
    </row>
    <row r="297" spans="1:15" ht="12.75">
      <c r="A297" s="3">
        <v>38139</v>
      </c>
      <c r="B297" s="4">
        <v>0.025</v>
      </c>
      <c r="C297" s="5">
        <v>0.0705</v>
      </c>
      <c r="D297" s="4">
        <f t="shared" si="24"/>
        <v>0.044390243902439064</v>
      </c>
      <c r="E297" s="3">
        <f t="shared" si="30"/>
        <v>38139</v>
      </c>
      <c r="F297" s="1">
        <f t="shared" si="25"/>
        <v>2.5</v>
      </c>
      <c r="G297" s="1">
        <f t="shared" si="26"/>
        <v>7.049999999999999</v>
      </c>
      <c r="H297" s="1">
        <f t="shared" si="27"/>
        <v>4.439024390243906</v>
      </c>
      <c r="L297" s="7"/>
      <c r="O297" s="7"/>
    </row>
    <row r="298" spans="1:15" ht="12.75">
      <c r="A298" s="3">
        <v>38169</v>
      </c>
      <c r="B298" s="4">
        <v>0.023</v>
      </c>
      <c r="C298" s="5">
        <v>0.0705</v>
      </c>
      <c r="D298" s="4">
        <f t="shared" si="24"/>
        <v>0.046432062561095</v>
      </c>
      <c r="E298" s="3">
        <f t="shared" si="30"/>
        <v>38169</v>
      </c>
      <c r="F298" s="1">
        <f t="shared" si="25"/>
        <v>2.3</v>
      </c>
      <c r="G298" s="1">
        <f t="shared" si="26"/>
        <v>7.049999999999999</v>
      </c>
      <c r="H298" s="1">
        <f t="shared" si="27"/>
        <v>4.6432062561095</v>
      </c>
      <c r="L298" s="7"/>
      <c r="O298" s="7"/>
    </row>
    <row r="299" spans="1:15" ht="12.75">
      <c r="A299" s="3">
        <v>38200</v>
      </c>
      <c r="B299" s="4">
        <v>0.023</v>
      </c>
      <c r="C299" s="5">
        <v>0.0705</v>
      </c>
      <c r="D299" s="4">
        <f t="shared" si="24"/>
        <v>0.046432062561095</v>
      </c>
      <c r="E299" s="3">
        <f t="shared" si="30"/>
        <v>38200</v>
      </c>
      <c r="F299" s="1">
        <f t="shared" si="25"/>
        <v>2.3</v>
      </c>
      <c r="G299" s="1">
        <f t="shared" si="26"/>
        <v>7.049999999999999</v>
      </c>
      <c r="H299" s="1">
        <f t="shared" si="27"/>
        <v>4.6432062561095</v>
      </c>
      <c r="L299" s="7"/>
      <c r="O299" s="7"/>
    </row>
    <row r="300" spans="1:15" ht="12.75">
      <c r="A300" s="3">
        <v>38231</v>
      </c>
      <c r="B300" s="4">
        <v>0.023</v>
      </c>
      <c r="C300" s="5">
        <v>0.0705</v>
      </c>
      <c r="D300" s="4">
        <f t="shared" si="24"/>
        <v>0.046432062561095</v>
      </c>
      <c r="E300" s="3">
        <f t="shared" si="30"/>
        <v>38231</v>
      </c>
      <c r="F300" s="1">
        <f t="shared" si="25"/>
        <v>2.3</v>
      </c>
      <c r="G300" s="1">
        <f t="shared" si="26"/>
        <v>7.049999999999999</v>
      </c>
      <c r="H300" s="1">
        <f t="shared" si="27"/>
        <v>4.6432062561095</v>
      </c>
      <c r="L300" s="7"/>
      <c r="O300" s="7"/>
    </row>
    <row r="301" spans="1:15" ht="12.75">
      <c r="A301" s="3">
        <v>38261</v>
      </c>
      <c r="B301" s="4">
        <v>0.026000000000000002</v>
      </c>
      <c r="C301" s="5">
        <v>0.0705</v>
      </c>
      <c r="D301" s="4">
        <f t="shared" si="24"/>
        <v>0.04337231968810906</v>
      </c>
      <c r="E301" s="3">
        <f t="shared" si="30"/>
        <v>38261</v>
      </c>
      <c r="F301" s="1">
        <f t="shared" si="25"/>
        <v>2.6</v>
      </c>
      <c r="G301" s="1">
        <f t="shared" si="26"/>
        <v>7.049999999999999</v>
      </c>
      <c r="H301" s="1">
        <f t="shared" si="27"/>
        <v>4.337231968810906</v>
      </c>
      <c r="L301" s="7"/>
      <c r="O301" s="7"/>
    </row>
    <row r="302" spans="1:15" ht="12.75">
      <c r="A302" s="3">
        <v>38292</v>
      </c>
      <c r="B302" s="4">
        <v>0.026000000000000002</v>
      </c>
      <c r="C302" s="5">
        <v>0.0705</v>
      </c>
      <c r="D302" s="4">
        <f t="shared" si="24"/>
        <v>0.04337231968810906</v>
      </c>
      <c r="E302" s="3">
        <f t="shared" si="30"/>
        <v>38292</v>
      </c>
      <c r="F302" s="1">
        <f t="shared" si="25"/>
        <v>2.6</v>
      </c>
      <c r="G302" s="1">
        <f t="shared" si="26"/>
        <v>7.049999999999999</v>
      </c>
      <c r="H302" s="1">
        <f t="shared" si="27"/>
        <v>4.337231968810906</v>
      </c>
      <c r="L302" s="7"/>
      <c r="O302" s="7"/>
    </row>
    <row r="303" spans="1:15" ht="12.75">
      <c r="A303" s="3">
        <v>38322</v>
      </c>
      <c r="B303" s="4">
        <v>0.026000000000000002</v>
      </c>
      <c r="C303" s="5">
        <v>0.0705</v>
      </c>
      <c r="D303" s="4">
        <f t="shared" si="24"/>
        <v>0.04337231968810906</v>
      </c>
      <c r="E303" s="3">
        <f t="shared" si="30"/>
        <v>38322</v>
      </c>
      <c r="F303" s="1">
        <f t="shared" si="25"/>
        <v>2.6</v>
      </c>
      <c r="G303" s="1">
        <f t="shared" si="26"/>
        <v>7.049999999999999</v>
      </c>
      <c r="H303" s="1">
        <f t="shared" si="27"/>
        <v>4.337231968810906</v>
      </c>
      <c r="L303" s="7"/>
      <c r="O303" s="7"/>
    </row>
    <row r="304" spans="1:15" ht="12.75">
      <c r="A304" s="3">
        <v>38353</v>
      </c>
      <c r="B304" s="4">
        <v>0.024</v>
      </c>
      <c r="C304" s="5">
        <v>0.0705</v>
      </c>
      <c r="D304" s="4">
        <f t="shared" si="24"/>
        <v>0.04541015625</v>
      </c>
      <c r="E304" s="3">
        <f t="shared" si="30"/>
        <v>38353</v>
      </c>
      <c r="F304" s="1">
        <f t="shared" si="25"/>
        <v>2.4</v>
      </c>
      <c r="G304" s="1">
        <f t="shared" si="26"/>
        <v>7.049999999999999</v>
      </c>
      <c r="H304" s="1">
        <f t="shared" si="27"/>
        <v>4.541015625</v>
      </c>
      <c r="L304" s="7"/>
      <c r="O304" s="7"/>
    </row>
    <row r="305" spans="1:15" ht="12.75">
      <c r="A305" s="3">
        <v>38384</v>
      </c>
      <c r="B305" s="4">
        <v>0.024</v>
      </c>
      <c r="C305" s="5">
        <v>0.0705</v>
      </c>
      <c r="D305" s="4">
        <f t="shared" si="24"/>
        <v>0.04541015625</v>
      </c>
      <c r="E305" s="3">
        <f t="shared" si="30"/>
        <v>38384</v>
      </c>
      <c r="F305" s="1">
        <f t="shared" si="25"/>
        <v>2.4</v>
      </c>
      <c r="G305" s="1">
        <f t="shared" si="26"/>
        <v>7.049999999999999</v>
      </c>
      <c r="H305" s="1">
        <f t="shared" si="27"/>
        <v>4.541015625</v>
      </c>
      <c r="L305" s="7"/>
      <c r="O305" s="7"/>
    </row>
    <row r="306" spans="1:15" ht="12.75">
      <c r="A306" s="3">
        <v>38412</v>
      </c>
      <c r="B306" s="4">
        <v>0.024</v>
      </c>
      <c r="C306" s="5">
        <v>0.073</v>
      </c>
      <c r="D306" s="4">
        <f t="shared" si="24"/>
        <v>0.0478515625</v>
      </c>
      <c r="E306" s="3">
        <f t="shared" si="30"/>
        <v>38412</v>
      </c>
      <c r="F306" s="1">
        <f t="shared" si="25"/>
        <v>2.4</v>
      </c>
      <c r="G306" s="1">
        <f t="shared" si="26"/>
        <v>7.3</v>
      </c>
      <c r="H306" s="1">
        <f t="shared" si="27"/>
        <v>4.78515625</v>
      </c>
      <c r="L306" s="7"/>
      <c r="O306" s="7"/>
    </row>
    <row r="307" spans="1:15" ht="12.75">
      <c r="A307" s="3">
        <v>38443</v>
      </c>
      <c r="B307" s="4">
        <v>0.025</v>
      </c>
      <c r="C307" s="5">
        <v>0.073</v>
      </c>
      <c r="D307" s="4">
        <f t="shared" si="24"/>
        <v>0.04682926829268297</v>
      </c>
      <c r="E307" s="3">
        <f t="shared" si="30"/>
        <v>38443</v>
      </c>
      <c r="F307" s="1">
        <f t="shared" si="25"/>
        <v>2.5</v>
      </c>
      <c r="G307" s="1">
        <f t="shared" si="26"/>
        <v>7.3</v>
      </c>
      <c r="H307" s="1">
        <f t="shared" si="27"/>
        <v>4.682926829268297</v>
      </c>
      <c r="L307" s="7"/>
      <c r="O307" s="7"/>
    </row>
    <row r="308" spans="1:15" ht="12.75">
      <c r="A308" s="3">
        <v>38473</v>
      </c>
      <c r="B308" s="4">
        <v>0.025</v>
      </c>
      <c r="C308" s="5">
        <v>0.073</v>
      </c>
      <c r="D308" s="4">
        <f t="shared" si="24"/>
        <v>0.04682926829268297</v>
      </c>
      <c r="E308" s="3">
        <f t="shared" si="30"/>
        <v>38473</v>
      </c>
      <c r="F308" s="1">
        <f t="shared" si="25"/>
        <v>2.5</v>
      </c>
      <c r="G308" s="1">
        <f t="shared" si="26"/>
        <v>7.3</v>
      </c>
      <c r="H308" s="1">
        <f t="shared" si="27"/>
        <v>4.682926829268297</v>
      </c>
      <c r="L308" s="7"/>
      <c r="O308" s="7"/>
    </row>
    <row r="309" spans="1:15" ht="12.75">
      <c r="A309" s="3">
        <v>38504</v>
      </c>
      <c r="B309" s="4">
        <v>0.025</v>
      </c>
      <c r="C309" s="5">
        <v>0.073</v>
      </c>
      <c r="D309" s="4">
        <f t="shared" si="24"/>
        <v>0.04682926829268297</v>
      </c>
      <c r="E309" s="3">
        <f t="shared" si="30"/>
        <v>38504</v>
      </c>
      <c r="F309" s="1">
        <f t="shared" si="25"/>
        <v>2.5</v>
      </c>
      <c r="G309" s="1">
        <f t="shared" si="26"/>
        <v>7.3</v>
      </c>
      <c r="H309" s="1">
        <f t="shared" si="27"/>
        <v>4.682926829268297</v>
      </c>
      <c r="L309" s="7"/>
      <c r="O309" s="7"/>
    </row>
    <row r="310" spans="1:15" ht="12.75">
      <c r="A310" s="3">
        <v>38534</v>
      </c>
      <c r="B310" s="4">
        <v>0.03</v>
      </c>
      <c r="C310" s="5">
        <v>0.073</v>
      </c>
      <c r="D310" s="4">
        <f t="shared" si="24"/>
        <v>0.04174757281553387</v>
      </c>
      <c r="E310" s="3">
        <f t="shared" si="30"/>
        <v>38534</v>
      </c>
      <c r="F310" s="1">
        <f t="shared" si="25"/>
        <v>3</v>
      </c>
      <c r="G310" s="1">
        <f t="shared" si="26"/>
        <v>7.3</v>
      </c>
      <c r="H310" s="1">
        <f t="shared" si="27"/>
        <v>4.174757281553387</v>
      </c>
      <c r="L310" s="7"/>
      <c r="O310" s="7"/>
    </row>
    <row r="311" spans="1:15" ht="12.75">
      <c r="A311" s="3">
        <v>38565</v>
      </c>
      <c r="B311" s="4">
        <v>0.03</v>
      </c>
      <c r="C311" s="5">
        <v>0.073</v>
      </c>
      <c r="D311" s="4">
        <f t="shared" si="24"/>
        <v>0.04174757281553387</v>
      </c>
      <c r="E311" s="3">
        <f t="shared" si="30"/>
        <v>38565</v>
      </c>
      <c r="F311" s="1">
        <f t="shared" si="25"/>
        <v>3</v>
      </c>
      <c r="G311" s="1">
        <f t="shared" si="26"/>
        <v>7.3</v>
      </c>
      <c r="H311" s="1">
        <f t="shared" si="27"/>
        <v>4.174757281553387</v>
      </c>
      <c r="L311" s="7"/>
      <c r="O311" s="7"/>
    </row>
    <row r="312" spans="1:15" ht="12.75">
      <c r="A312" s="3">
        <v>38596</v>
      </c>
      <c r="B312" s="4">
        <v>0.03</v>
      </c>
      <c r="C312" s="5">
        <v>0.073</v>
      </c>
      <c r="D312" s="4">
        <f t="shared" si="24"/>
        <v>0.04174757281553387</v>
      </c>
      <c r="E312" s="3">
        <f t="shared" si="30"/>
        <v>38596</v>
      </c>
      <c r="F312" s="1">
        <f t="shared" si="25"/>
        <v>3</v>
      </c>
      <c r="G312" s="1">
        <f t="shared" si="26"/>
        <v>7.3</v>
      </c>
      <c r="H312" s="1">
        <f t="shared" si="27"/>
        <v>4.174757281553387</v>
      </c>
      <c r="L312" s="7"/>
      <c r="O312" s="7"/>
    </row>
    <row r="313" spans="1:15" ht="12.75">
      <c r="A313" s="3">
        <v>38626</v>
      </c>
      <c r="B313" s="4">
        <v>0.027999999999999997</v>
      </c>
      <c r="C313" s="5">
        <v>0.073</v>
      </c>
      <c r="D313" s="4">
        <f t="shared" si="24"/>
        <v>0.043774319066147704</v>
      </c>
      <c r="E313" s="3">
        <f t="shared" si="30"/>
        <v>38626</v>
      </c>
      <c r="F313" s="1">
        <f t="shared" si="25"/>
        <v>2.8</v>
      </c>
      <c r="G313" s="1">
        <f t="shared" si="26"/>
        <v>7.3</v>
      </c>
      <c r="H313" s="1">
        <f t="shared" si="27"/>
        <v>4.37743190661477</v>
      </c>
      <c r="L313" s="7"/>
      <c r="O313" s="7"/>
    </row>
    <row r="314" spans="1:15" ht="12.75">
      <c r="A314" s="3">
        <v>38657</v>
      </c>
      <c r="B314" s="4">
        <v>0.027999999999999997</v>
      </c>
      <c r="C314" s="5">
        <v>0.073</v>
      </c>
      <c r="D314" s="4">
        <f t="shared" si="24"/>
        <v>0.043774319066147704</v>
      </c>
      <c r="E314" s="3">
        <f t="shared" si="30"/>
        <v>38657</v>
      </c>
      <c r="F314" s="1">
        <f t="shared" si="25"/>
        <v>2.8</v>
      </c>
      <c r="G314" s="1">
        <f t="shared" si="26"/>
        <v>7.3</v>
      </c>
      <c r="H314" s="1">
        <f t="shared" si="27"/>
        <v>4.37743190661477</v>
      </c>
      <c r="L314" s="7"/>
      <c r="O314" s="7"/>
    </row>
    <row r="315" spans="1:15" ht="12.75">
      <c r="A315" s="3">
        <v>38687</v>
      </c>
      <c r="B315" s="4">
        <v>0.027999999999999997</v>
      </c>
      <c r="C315" s="5">
        <v>0.073</v>
      </c>
      <c r="D315" s="4">
        <f t="shared" si="24"/>
        <v>0.043774319066147704</v>
      </c>
      <c r="E315" s="3">
        <f t="shared" si="30"/>
        <v>38687</v>
      </c>
      <c r="F315" s="1">
        <f t="shared" si="25"/>
        <v>2.8</v>
      </c>
      <c r="G315" s="1">
        <f t="shared" si="26"/>
        <v>7.3</v>
      </c>
      <c r="H315" s="1">
        <f t="shared" si="27"/>
        <v>4.37743190661477</v>
      </c>
      <c r="L315" s="7"/>
      <c r="O315" s="7"/>
    </row>
    <row r="316" spans="1:15" ht="12.75">
      <c r="A316" s="3">
        <v>38718</v>
      </c>
      <c r="B316" s="4">
        <v>0.03</v>
      </c>
      <c r="C316" s="5">
        <v>0.073</v>
      </c>
      <c r="D316" s="4">
        <f t="shared" si="24"/>
        <v>0.04174757281553387</v>
      </c>
      <c r="E316" s="3">
        <f t="shared" si="30"/>
        <v>38718</v>
      </c>
      <c r="F316" s="1">
        <f t="shared" si="25"/>
        <v>3</v>
      </c>
      <c r="G316" s="1">
        <f t="shared" si="26"/>
        <v>7.3</v>
      </c>
      <c r="H316" s="1">
        <f t="shared" si="27"/>
        <v>4.174757281553387</v>
      </c>
      <c r="L316" s="7"/>
      <c r="O316" s="7"/>
    </row>
    <row r="317" spans="1:15" ht="12.75">
      <c r="A317" s="3">
        <v>38749</v>
      </c>
      <c r="B317" s="4">
        <v>0.03</v>
      </c>
      <c r="C317" s="5">
        <v>0.073</v>
      </c>
      <c r="D317" s="4">
        <f t="shared" si="24"/>
        <v>0.04174757281553387</v>
      </c>
      <c r="E317" s="3">
        <f t="shared" si="30"/>
        <v>38749</v>
      </c>
      <c r="F317" s="1">
        <f t="shared" si="25"/>
        <v>3</v>
      </c>
      <c r="G317" s="1">
        <f t="shared" si="26"/>
        <v>7.3</v>
      </c>
      <c r="H317" s="1">
        <f t="shared" si="27"/>
        <v>4.174757281553387</v>
      </c>
      <c r="L317" s="7"/>
      <c r="O317" s="7"/>
    </row>
    <row r="318" spans="1:15" ht="12.75">
      <c r="A318" s="3">
        <v>38777</v>
      </c>
      <c r="B318" s="4">
        <v>0.03</v>
      </c>
      <c r="C318" s="5">
        <v>0.073</v>
      </c>
      <c r="D318" s="4">
        <f t="shared" si="24"/>
        <v>0.04174757281553387</v>
      </c>
      <c r="E318" s="3">
        <f t="shared" si="30"/>
        <v>38777</v>
      </c>
      <c r="F318" s="1">
        <f t="shared" si="25"/>
        <v>3</v>
      </c>
      <c r="G318" s="1">
        <f t="shared" si="26"/>
        <v>7.3</v>
      </c>
      <c r="H318" s="1">
        <f t="shared" si="27"/>
        <v>4.174757281553387</v>
      </c>
      <c r="L318" s="7"/>
      <c r="O318" s="7"/>
    </row>
    <row r="319" spans="1:15" ht="12.75">
      <c r="A319" s="3">
        <v>38808</v>
      </c>
      <c r="B319" s="4">
        <v>0.04</v>
      </c>
      <c r="C319" s="5">
        <v>0.073</v>
      </c>
      <c r="D319" s="4">
        <f t="shared" si="24"/>
        <v>0.03173076923076912</v>
      </c>
      <c r="E319" s="3">
        <f t="shared" si="30"/>
        <v>38808</v>
      </c>
      <c r="F319" s="1">
        <f t="shared" si="25"/>
        <v>4</v>
      </c>
      <c r="G319" s="1">
        <f t="shared" si="26"/>
        <v>7.3</v>
      </c>
      <c r="H319" s="1">
        <f t="shared" si="27"/>
        <v>3.173076923076912</v>
      </c>
      <c r="L319" s="7"/>
      <c r="O319" s="7"/>
    </row>
    <row r="320" spans="1:15" ht="12.75">
      <c r="A320" s="3">
        <v>38838</v>
      </c>
      <c r="B320" s="4">
        <v>0.04</v>
      </c>
      <c r="C320" s="5">
        <v>0.0755</v>
      </c>
      <c r="D320" s="4">
        <f t="shared" si="24"/>
        <v>0.03413461538461515</v>
      </c>
      <c r="E320" s="3">
        <f t="shared" si="30"/>
        <v>38838</v>
      </c>
      <c r="F320" s="1">
        <f t="shared" si="25"/>
        <v>4</v>
      </c>
      <c r="G320" s="1">
        <f t="shared" si="26"/>
        <v>7.55</v>
      </c>
      <c r="H320" s="1">
        <f t="shared" si="27"/>
        <v>3.4134615384615152</v>
      </c>
      <c r="L320" s="7"/>
      <c r="O320" s="7"/>
    </row>
    <row r="321" spans="1:15" ht="12.75">
      <c r="A321" s="3">
        <v>38869</v>
      </c>
      <c r="B321" s="4">
        <v>0.04</v>
      </c>
      <c r="C321" s="5">
        <v>0.0755</v>
      </c>
      <c r="D321" s="4">
        <f t="shared" si="24"/>
        <v>0.03413461538461515</v>
      </c>
      <c r="E321" s="3">
        <f t="shared" si="30"/>
        <v>38869</v>
      </c>
      <c r="F321" s="1">
        <f t="shared" si="25"/>
        <v>4</v>
      </c>
      <c r="G321" s="1">
        <f t="shared" si="26"/>
        <v>7.55</v>
      </c>
      <c r="H321" s="1">
        <f t="shared" si="27"/>
        <v>3.4134615384615152</v>
      </c>
      <c r="L321" s="7"/>
      <c r="O321" s="7"/>
    </row>
    <row r="322" spans="1:15" ht="12.75">
      <c r="A322" s="3">
        <v>38899</v>
      </c>
      <c r="B322" s="4">
        <v>0.039</v>
      </c>
      <c r="C322" s="5">
        <v>0.0755</v>
      </c>
      <c r="D322" s="4">
        <f t="shared" si="24"/>
        <v>0.035129932627526506</v>
      </c>
      <c r="O322" s="7"/>
    </row>
    <row r="323" spans="1:15" ht="12.75">
      <c r="A323" s="3">
        <v>38930</v>
      </c>
      <c r="B323" s="4">
        <v>0.039</v>
      </c>
      <c r="C323" s="5">
        <v>0.078</v>
      </c>
      <c r="D323" s="4">
        <f t="shared" si="24"/>
        <v>0.037536092396535325</v>
      </c>
      <c r="O323" s="7"/>
    </row>
    <row r="324" spans="1:15" ht="12.75">
      <c r="A324" s="3">
        <v>38961</v>
      </c>
      <c r="B324" s="4">
        <v>0.039</v>
      </c>
      <c r="C324" s="5">
        <v>0.078</v>
      </c>
      <c r="D324" s="4">
        <f aca="true" t="shared" si="31" ref="D324:D333">((1+C324)/(1+B324)-1)</f>
        <v>0.037536092396535325</v>
      </c>
      <c r="O324" s="7"/>
    </row>
    <row r="325" spans="1:15" ht="12.75">
      <c r="A325" s="3">
        <v>38991</v>
      </c>
      <c r="B325" s="4">
        <v>0.033</v>
      </c>
      <c r="C325" s="5">
        <v>0.078</v>
      </c>
      <c r="D325" s="4">
        <f t="shared" si="31"/>
        <v>0.04356243949661187</v>
      </c>
      <c r="O325" s="7"/>
    </row>
    <row r="326" spans="1:15" ht="12.75">
      <c r="A326" s="3">
        <v>39022</v>
      </c>
      <c r="B326" s="4">
        <v>0.033</v>
      </c>
      <c r="C326" s="5">
        <v>0.0805</v>
      </c>
      <c r="D326" s="4">
        <f t="shared" si="31"/>
        <v>0.045982575024201555</v>
      </c>
      <c r="O326" s="7"/>
    </row>
    <row r="327" spans="1:15" ht="12.75">
      <c r="A327" s="3">
        <v>39052</v>
      </c>
      <c r="B327" s="4">
        <v>0.033</v>
      </c>
      <c r="C327" s="5">
        <v>0.0805</v>
      </c>
      <c r="D327" s="4">
        <f t="shared" si="31"/>
        <v>0.045982575024201555</v>
      </c>
      <c r="O327" s="7"/>
    </row>
    <row r="328" spans="1:15" ht="12.75">
      <c r="A328" s="3">
        <v>39083</v>
      </c>
      <c r="B328" s="4">
        <v>0.024</v>
      </c>
      <c r="C328" s="5">
        <v>0.0805</v>
      </c>
      <c r="D328" s="4">
        <f t="shared" si="31"/>
        <v>0.05517578125</v>
      </c>
      <c r="O328" s="7"/>
    </row>
    <row r="329" spans="1:15" ht="12.75">
      <c r="A329" s="3">
        <v>39114</v>
      </c>
      <c r="B329" s="4">
        <v>0.024</v>
      </c>
      <c r="C329" s="5">
        <v>0.0805</v>
      </c>
      <c r="D329" s="4">
        <f t="shared" si="31"/>
        <v>0.05517578125</v>
      </c>
      <c r="O329" s="7"/>
    </row>
    <row r="330" spans="1:26" ht="12.75">
      <c r="A330" s="3">
        <v>39142</v>
      </c>
      <c r="B330" s="4">
        <v>0.024</v>
      </c>
      <c r="C330" s="5">
        <v>0.0805</v>
      </c>
      <c r="D330" s="4">
        <f t="shared" si="31"/>
        <v>0.05517578125</v>
      </c>
      <c r="O330" s="7"/>
      <c r="V330" s="10"/>
      <c r="W330" s="11"/>
      <c r="X330" s="10"/>
      <c r="Z330" s="10"/>
    </row>
    <row r="331" spans="1:15" ht="12.75">
      <c r="A331" s="3">
        <v>39173</v>
      </c>
      <c r="B331" s="4">
        <v>0.021</v>
      </c>
      <c r="C331" s="5">
        <v>0.0805</v>
      </c>
      <c r="D331" s="4">
        <f t="shared" si="31"/>
        <v>0.05827619980411369</v>
      </c>
      <c r="O331" s="7"/>
    </row>
    <row r="332" spans="1:15" ht="12.75">
      <c r="A332" s="3">
        <v>39203</v>
      </c>
      <c r="B332" s="4">
        <v>0.021</v>
      </c>
      <c r="C332" s="5">
        <v>0.0805</v>
      </c>
      <c r="D332" s="4">
        <f t="shared" si="31"/>
        <v>0.05827619980411369</v>
      </c>
      <c r="O332" s="7"/>
    </row>
    <row r="333" spans="1:4" ht="12.75">
      <c r="A333" s="3">
        <v>39234</v>
      </c>
      <c r="B333" s="4">
        <v>0.021</v>
      </c>
      <c r="C333" s="4">
        <v>0.0805</v>
      </c>
      <c r="D333" s="4">
        <f t="shared" si="31"/>
        <v>0.05827619980411369</v>
      </c>
    </row>
    <row r="334" ht="12.75">
      <c r="A334" s="3">
        <v>39264</v>
      </c>
    </row>
    <row r="335" ht="12.75">
      <c r="A335" s="3">
        <v>39295</v>
      </c>
    </row>
  </sheetData>
  <printOptions/>
  <pageMargins left="0.75" right="0.75" top="1" bottom="1" header="0.5" footer="0.5"/>
  <pageSetup orientation="portrait" paperSize="9" r:id="rId2"/>
  <headerFooter alignWithMargins="0">
    <oddHeader>&amp;C&amp;F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4" max="4" width="9.140625" style="28" customWidth="1"/>
  </cols>
  <sheetData>
    <row r="1" ht="15.75">
      <c r="A1" s="26" t="s">
        <v>15</v>
      </c>
    </row>
    <row r="2" ht="12.75">
      <c r="B2" t="s">
        <v>16</v>
      </c>
    </row>
    <row r="3" ht="12.75">
      <c r="B3" s="27" t="s">
        <v>17</v>
      </c>
    </row>
    <row r="5" spans="2:3" ht="12.75">
      <c r="B5" s="25">
        <v>29859</v>
      </c>
      <c r="C5" s="29">
        <v>268.4567444661427</v>
      </c>
    </row>
    <row r="6" spans="2:3" ht="12.75">
      <c r="B6" s="25">
        <v>29951</v>
      </c>
      <c r="C6" s="29">
        <v>276.88032915688325</v>
      </c>
    </row>
    <row r="7" spans="2:3" ht="12.75">
      <c r="B7" s="25">
        <v>30041</v>
      </c>
      <c r="C7" s="29">
        <v>289.10553818789026</v>
      </c>
    </row>
    <row r="8" spans="2:3" ht="12.75">
      <c r="B8" s="25">
        <v>30132</v>
      </c>
      <c r="C8" s="29">
        <v>300.5926883464983</v>
      </c>
    </row>
    <row r="9" spans="2:3" ht="12.75">
      <c r="B9" s="25">
        <v>30224</v>
      </c>
      <c r="C9" s="29">
        <v>313.97550638521307</v>
      </c>
    </row>
    <row r="10" spans="2:3" ht="12.75">
      <c r="B10" s="25">
        <v>30316</v>
      </c>
      <c r="C10" s="29">
        <v>322.9918607752519</v>
      </c>
    </row>
    <row r="11" spans="2:3" ht="12.75">
      <c r="B11" s="25">
        <v>30406</v>
      </c>
      <c r="C11" s="29">
        <v>328.2943431993746</v>
      </c>
    </row>
    <row r="12" spans="2:3" ht="12.75">
      <c r="B12" s="25">
        <v>30497</v>
      </c>
      <c r="C12" s="29">
        <v>331.4190925596203</v>
      </c>
    </row>
    <row r="13" spans="2:3" ht="12.75">
      <c r="B13" s="25">
        <v>30589</v>
      </c>
      <c r="C13" s="29">
        <v>334.88734360653655</v>
      </c>
    </row>
    <row r="14" spans="2:3" ht="12.75">
      <c r="B14" s="25">
        <v>30681</v>
      </c>
      <c r="C14" s="29">
        <v>345.2</v>
      </c>
    </row>
    <row r="15" spans="2:3" ht="12.75">
      <c r="B15" s="25">
        <v>30772</v>
      </c>
      <c r="C15" s="29">
        <v>353.5</v>
      </c>
    </row>
    <row r="16" spans="2:3" ht="12.75">
      <c r="B16" s="25">
        <v>30863</v>
      </c>
      <c r="C16" s="29">
        <v>365.3</v>
      </c>
    </row>
    <row r="17" spans="2:3" ht="12.75">
      <c r="B17" s="25">
        <v>30955</v>
      </c>
      <c r="C17" s="29">
        <v>369.3</v>
      </c>
    </row>
    <row r="18" spans="2:3" ht="12.75">
      <c r="B18" s="25">
        <v>31047</v>
      </c>
      <c r="C18" s="29">
        <v>374.5</v>
      </c>
    </row>
    <row r="19" spans="2:3" ht="12.75">
      <c r="B19" s="25">
        <v>31137</v>
      </c>
      <c r="C19" s="29">
        <v>377.9</v>
      </c>
    </row>
    <row r="20" spans="2:3" ht="12.75">
      <c r="B20" s="25">
        <v>31228</v>
      </c>
      <c r="C20" s="29">
        <v>382.9</v>
      </c>
    </row>
    <row r="21" spans="2:3" ht="12.75">
      <c r="B21" s="25">
        <v>31320</v>
      </c>
      <c r="C21" s="29">
        <v>388.3</v>
      </c>
    </row>
    <row r="22" spans="2:3" ht="12.75">
      <c r="B22" s="25">
        <v>31412</v>
      </c>
      <c r="C22" s="29">
        <v>395.9</v>
      </c>
    </row>
    <row r="23" spans="2:3" ht="12.75">
      <c r="B23" s="25">
        <v>31502</v>
      </c>
      <c r="C23" s="29">
        <v>404.5</v>
      </c>
    </row>
    <row r="24" spans="2:3" ht="12.75">
      <c r="B24" s="25">
        <v>31593</v>
      </c>
      <c r="C24" s="29">
        <v>409.5</v>
      </c>
    </row>
    <row r="25" spans="2:3" ht="12.75">
      <c r="B25" s="25">
        <v>31685</v>
      </c>
      <c r="C25" s="29">
        <v>419.4</v>
      </c>
    </row>
    <row r="26" spans="2:3" ht="12.75">
      <c r="B26" s="25">
        <v>31777</v>
      </c>
      <c r="C26" s="29">
        <v>426.2</v>
      </c>
    </row>
    <row r="27" spans="2:3" ht="12.75">
      <c r="B27" s="25">
        <v>31867</v>
      </c>
      <c r="C27" s="29">
        <v>429.6</v>
      </c>
    </row>
    <row r="28" spans="2:3" ht="12.75">
      <c r="B28" s="25">
        <v>31958</v>
      </c>
      <c r="C28" s="29">
        <v>436.6</v>
      </c>
    </row>
    <row r="29" spans="2:3" ht="12.75">
      <c r="B29" s="25">
        <v>32050</v>
      </c>
      <c r="C29" s="29">
        <v>445</v>
      </c>
    </row>
    <row r="30" spans="2:3" ht="12.75">
      <c r="B30" s="25">
        <v>32142</v>
      </c>
      <c r="C30" s="29">
        <v>449</v>
      </c>
    </row>
    <row r="31" spans="2:3" ht="12.75">
      <c r="B31" s="25">
        <v>32233</v>
      </c>
      <c r="C31" s="29">
        <v>458.6</v>
      </c>
    </row>
    <row r="32" spans="2:3" ht="12.75">
      <c r="B32" s="25">
        <v>32324</v>
      </c>
      <c r="C32" s="29">
        <v>465.2</v>
      </c>
    </row>
    <row r="33" spans="2:3" ht="12.75">
      <c r="B33" s="25">
        <v>32416</v>
      </c>
      <c r="C33" s="29">
        <v>472</v>
      </c>
    </row>
    <row r="34" spans="2:3" ht="12.75">
      <c r="B34" s="25">
        <v>32508</v>
      </c>
      <c r="C34" s="29">
        <v>483.9</v>
      </c>
    </row>
    <row r="35" spans="2:3" ht="12.75">
      <c r="B35" s="25">
        <v>32598</v>
      </c>
      <c r="C35" s="29">
        <v>491.6</v>
      </c>
    </row>
    <row r="36" spans="2:3" ht="12.75">
      <c r="B36" s="25">
        <v>32689</v>
      </c>
      <c r="C36" s="29">
        <v>501.4</v>
      </c>
    </row>
    <row r="37" spans="2:3" ht="12.75">
      <c r="B37" s="25">
        <v>32781</v>
      </c>
      <c r="C37" s="30">
        <v>510</v>
      </c>
    </row>
    <row r="38" spans="2:3" ht="12.75">
      <c r="B38" s="25">
        <v>32873</v>
      </c>
      <c r="C38" s="29">
        <v>515.7</v>
      </c>
    </row>
    <row r="39" spans="2:3" ht="12.75">
      <c r="B39" s="25">
        <v>32963</v>
      </c>
      <c r="C39" s="29">
        <v>523.6</v>
      </c>
    </row>
    <row r="40" spans="2:3" ht="12.75">
      <c r="B40" s="25">
        <v>33054</v>
      </c>
      <c r="C40" s="29">
        <v>534.4</v>
      </c>
    </row>
    <row r="41" spans="2:3" ht="12.75">
      <c r="B41" s="25">
        <v>33146</v>
      </c>
      <c r="C41" s="29">
        <v>542.8</v>
      </c>
    </row>
    <row r="42" spans="2:3" ht="12.75">
      <c r="B42" s="25">
        <v>33238</v>
      </c>
      <c r="C42" s="29">
        <v>555.1</v>
      </c>
    </row>
    <row r="43" spans="2:3" ht="12.75">
      <c r="B43" s="25">
        <v>33328</v>
      </c>
      <c r="C43" s="29">
        <v>562.5</v>
      </c>
    </row>
    <row r="44" spans="2:3" ht="12.75">
      <c r="B44" s="25">
        <v>33419</v>
      </c>
      <c r="C44" s="29">
        <v>561</v>
      </c>
    </row>
    <row r="45" spans="2:3" ht="12.75">
      <c r="B45" s="25">
        <v>33511</v>
      </c>
      <c r="C45" s="29">
        <v>569.6</v>
      </c>
    </row>
    <row r="46" spans="2:3" ht="12.75">
      <c r="B46" s="25">
        <v>33603</v>
      </c>
      <c r="C46" s="29">
        <v>578.7</v>
      </c>
    </row>
    <row r="47" spans="2:3" ht="12.75">
      <c r="B47" s="25">
        <v>33694</v>
      </c>
      <c r="C47" s="29">
        <v>587.2</v>
      </c>
    </row>
    <row r="48" spans="2:3" ht="12.75">
      <c r="B48" s="25">
        <v>33785</v>
      </c>
      <c r="C48" s="29">
        <v>587.3</v>
      </c>
    </row>
    <row r="49" spans="2:3" ht="12.75">
      <c r="B49" s="25">
        <v>33877</v>
      </c>
      <c r="C49" s="29">
        <v>587.5</v>
      </c>
    </row>
    <row r="50" spans="2:3" ht="12.75">
      <c r="B50" s="25">
        <v>33969</v>
      </c>
      <c r="C50" s="29">
        <v>587.2</v>
      </c>
    </row>
    <row r="51" spans="2:3" ht="12.75">
      <c r="B51" s="25">
        <v>34059</v>
      </c>
      <c r="C51" s="29">
        <v>591.7</v>
      </c>
    </row>
    <row r="52" spans="2:3" ht="12.75">
      <c r="B52" s="25">
        <v>34150</v>
      </c>
      <c r="C52" s="29">
        <v>597.6</v>
      </c>
    </row>
    <row r="53" spans="2:3" ht="12.75">
      <c r="B53" s="25">
        <v>34242</v>
      </c>
      <c r="C53" s="29">
        <v>604.1</v>
      </c>
    </row>
    <row r="54" spans="2:3" ht="12.75">
      <c r="B54" s="25">
        <v>34334</v>
      </c>
      <c r="C54" s="29">
        <v>604.7</v>
      </c>
    </row>
    <row r="55" spans="2:3" ht="12.75">
      <c r="B55" s="25">
        <v>34424</v>
      </c>
      <c r="C55" s="29">
        <v>610.5</v>
      </c>
    </row>
    <row r="56" spans="2:3" ht="12.75">
      <c r="B56" s="25">
        <v>34515</v>
      </c>
      <c r="C56" s="29">
        <v>617.3</v>
      </c>
    </row>
    <row r="57" spans="2:3" ht="12.75">
      <c r="B57" s="25">
        <v>34607</v>
      </c>
      <c r="C57" s="29">
        <v>621.4</v>
      </c>
    </row>
    <row r="58" spans="2:3" ht="12.75">
      <c r="B58" s="25">
        <v>34699</v>
      </c>
      <c r="C58" s="29">
        <v>629.8</v>
      </c>
    </row>
    <row r="59" spans="2:3" ht="12.75">
      <c r="B59" s="25">
        <v>34789</v>
      </c>
      <c r="C59" s="29">
        <v>637.6</v>
      </c>
    </row>
    <row r="60" spans="2:3" ht="12.75">
      <c r="B60" s="25">
        <v>34880</v>
      </c>
      <c r="C60" s="29">
        <v>647</v>
      </c>
    </row>
    <row r="61" spans="2:3" ht="12.75">
      <c r="B61" s="25">
        <v>34972</v>
      </c>
      <c r="C61" s="29">
        <v>653.1</v>
      </c>
    </row>
    <row r="62" spans="2:3" ht="12.75">
      <c r="B62" s="25">
        <v>35064</v>
      </c>
      <c r="C62" s="29">
        <v>660.3</v>
      </c>
    </row>
    <row r="63" spans="2:3" ht="12.75">
      <c r="B63" s="25">
        <v>35155</v>
      </c>
      <c r="C63" s="29">
        <v>664.4</v>
      </c>
    </row>
    <row r="64" spans="2:3" ht="12.75">
      <c r="B64" s="25">
        <v>35246</v>
      </c>
      <c r="C64" s="29">
        <v>672.6</v>
      </c>
    </row>
    <row r="65" spans="2:3" ht="12.75">
      <c r="B65" s="25">
        <v>35338</v>
      </c>
      <c r="C65" s="29">
        <v>677.4</v>
      </c>
    </row>
    <row r="66" spans="2:3" ht="12.75">
      <c r="B66" s="25">
        <v>35430</v>
      </c>
      <c r="C66" s="29">
        <v>685.9</v>
      </c>
    </row>
    <row r="67" spans="2:3" ht="12.75">
      <c r="B67" s="25">
        <v>35520</v>
      </c>
      <c r="C67" s="29">
        <v>692.9</v>
      </c>
    </row>
    <row r="68" spans="2:3" ht="12.75">
      <c r="B68" s="25">
        <v>35611</v>
      </c>
      <c r="C68" s="29">
        <v>697</v>
      </c>
    </row>
    <row r="69" spans="2:3" ht="12.75">
      <c r="B69" s="25">
        <v>35703</v>
      </c>
      <c r="C69" s="29">
        <v>707</v>
      </c>
    </row>
    <row r="70" spans="2:3" ht="12.75">
      <c r="B70" s="25">
        <v>35795</v>
      </c>
      <c r="C70" s="29">
        <v>711.5</v>
      </c>
    </row>
    <row r="71" spans="2:3" ht="12.75">
      <c r="B71" s="25">
        <v>35885</v>
      </c>
      <c r="C71" s="29">
        <v>721.3</v>
      </c>
    </row>
    <row r="72" spans="2:3" ht="12.75">
      <c r="B72" s="25">
        <v>35976</v>
      </c>
      <c r="C72" s="29">
        <v>727.7</v>
      </c>
    </row>
    <row r="73" spans="2:3" ht="12.75">
      <c r="B73" s="25">
        <v>36068</v>
      </c>
      <c r="C73" s="29">
        <v>735.9</v>
      </c>
    </row>
    <row r="74" spans="2:3" ht="12.75">
      <c r="B74" s="25">
        <v>36160</v>
      </c>
      <c r="C74" s="29">
        <v>741.5</v>
      </c>
    </row>
    <row r="75" spans="2:3" ht="12.75">
      <c r="B75" s="25">
        <v>36250</v>
      </c>
      <c r="C75" s="29">
        <v>743.9</v>
      </c>
    </row>
    <row r="76" spans="2:3" ht="12.75">
      <c r="B76" s="25">
        <v>36341</v>
      </c>
      <c r="C76" s="29">
        <v>752</v>
      </c>
    </row>
    <row r="77" spans="2:3" ht="12.75">
      <c r="B77" s="25">
        <v>36433</v>
      </c>
      <c r="C77" s="29">
        <v>751.1</v>
      </c>
    </row>
    <row r="78" spans="2:3" ht="12.75">
      <c r="B78" s="25">
        <v>36525</v>
      </c>
      <c r="C78" s="29">
        <v>763.5</v>
      </c>
    </row>
    <row r="79" spans="2:3" ht="12.75">
      <c r="B79" s="25">
        <v>36616</v>
      </c>
      <c r="C79" s="29">
        <v>774.4</v>
      </c>
    </row>
    <row r="80" spans="2:3" ht="12.75">
      <c r="B80" s="25">
        <v>36707</v>
      </c>
      <c r="C80" s="29">
        <v>783.8</v>
      </c>
    </row>
    <row r="81" spans="2:3" ht="12.75">
      <c r="B81" s="25">
        <v>36799</v>
      </c>
      <c r="C81" s="31">
        <v>797.2</v>
      </c>
    </row>
    <row r="82" spans="2:3" ht="12.75">
      <c r="B82" s="25">
        <v>36891</v>
      </c>
      <c r="C82" s="31">
        <v>802.7</v>
      </c>
    </row>
    <row r="83" spans="2:3" ht="12.75">
      <c r="B83" s="25">
        <v>36981</v>
      </c>
      <c r="C83" s="31">
        <v>810</v>
      </c>
    </row>
    <row r="84" spans="2:3" ht="12.75">
      <c r="B84" s="25">
        <v>37072</v>
      </c>
      <c r="C84" s="31">
        <v>825.4</v>
      </c>
    </row>
    <row r="85" spans="2:3" ht="12.75">
      <c r="B85" s="25">
        <v>37164</v>
      </c>
      <c r="C85" s="31">
        <v>837.4</v>
      </c>
    </row>
    <row r="86" spans="2:3" ht="12.75">
      <c r="B86" s="25">
        <v>37256</v>
      </c>
      <c r="C86" s="31">
        <v>849</v>
      </c>
    </row>
    <row r="87" spans="2:3" ht="12.75">
      <c r="B87" s="25">
        <v>37346</v>
      </c>
      <c r="C87" s="31">
        <v>860</v>
      </c>
    </row>
    <row r="88" spans="2:3" ht="12.75">
      <c r="B88" s="25">
        <v>37437</v>
      </c>
      <c r="C88" s="31">
        <v>868.2</v>
      </c>
    </row>
    <row r="89" spans="2:3" ht="12.75">
      <c r="B89" s="25">
        <v>37529</v>
      </c>
      <c r="C89" s="31">
        <v>878.2</v>
      </c>
    </row>
    <row r="90" spans="2:3" ht="12.75">
      <c r="B90" s="25">
        <v>37621</v>
      </c>
      <c r="C90" s="31">
        <v>890.1</v>
      </c>
    </row>
    <row r="91" spans="2:3" ht="12.75">
      <c r="B91" s="25">
        <v>37711</v>
      </c>
      <c r="C91" s="31">
        <v>899.6</v>
      </c>
    </row>
    <row r="92" spans="2:3" ht="12.75">
      <c r="B92" s="25">
        <v>37802</v>
      </c>
      <c r="C92" s="31">
        <v>922.6</v>
      </c>
    </row>
    <row r="93" spans="2:3" ht="12.75">
      <c r="B93" s="25">
        <v>37894</v>
      </c>
      <c r="C93" s="31">
        <v>928.2</v>
      </c>
    </row>
    <row r="94" spans="2:3" ht="12.75">
      <c r="B94" s="25">
        <v>37986</v>
      </c>
      <c r="C94" s="31">
        <v>939.1</v>
      </c>
    </row>
    <row r="95" spans="2:3" ht="12.75">
      <c r="B95" s="25">
        <v>38077</v>
      </c>
      <c r="C95" s="31">
        <v>946.7</v>
      </c>
    </row>
    <row r="96" spans="2:3" ht="12.75">
      <c r="B96" s="25">
        <v>38168</v>
      </c>
      <c r="C96" s="31">
        <v>951.2</v>
      </c>
    </row>
    <row r="97" spans="2:3" ht="12.75">
      <c r="B97" s="25">
        <v>38260</v>
      </c>
      <c r="C97" s="31">
        <v>961.5</v>
      </c>
    </row>
    <row r="98" spans="2:3" ht="12.75">
      <c r="B98" s="25">
        <v>38352</v>
      </c>
      <c r="C98" s="31">
        <v>977.5</v>
      </c>
    </row>
    <row r="99" spans="2:3" ht="12.75">
      <c r="B99" s="25">
        <v>38442</v>
      </c>
      <c r="C99" s="31">
        <v>991.3</v>
      </c>
    </row>
    <row r="100" spans="2:3" ht="12.75">
      <c r="B100" s="25">
        <v>38533</v>
      </c>
      <c r="C100" s="31">
        <v>1008.7</v>
      </c>
    </row>
    <row r="101" spans="2:3" ht="12.75">
      <c r="B101" s="25">
        <v>38625</v>
      </c>
      <c r="C101" s="31">
        <v>1021.6</v>
      </c>
    </row>
    <row r="102" spans="2:3" ht="12.75">
      <c r="B102" s="25">
        <v>38717</v>
      </c>
      <c r="C102" s="31">
        <v>1027.1</v>
      </c>
    </row>
    <row r="103" spans="2:3" ht="12.75">
      <c r="B103" s="25">
        <v>38807</v>
      </c>
      <c r="C103" s="31">
        <v>1035.5</v>
      </c>
    </row>
    <row r="104" spans="2:3" ht="12.75">
      <c r="B104" s="25">
        <v>38898</v>
      </c>
      <c r="C104" s="31">
        <v>1043.7</v>
      </c>
    </row>
    <row r="105" spans="2:3" ht="12.75">
      <c r="B105" s="25">
        <v>38990</v>
      </c>
      <c r="C105" s="31">
        <v>1051.4</v>
      </c>
    </row>
    <row r="106" spans="2:3" ht="12.75">
      <c r="B106" s="25">
        <v>39082</v>
      </c>
      <c r="C106" s="31">
        <v>1060.1</v>
      </c>
    </row>
    <row r="107" spans="2:3" ht="12.75">
      <c r="B107" s="25">
        <v>39172</v>
      </c>
      <c r="C107" s="31">
        <v>1071.7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L44" sqref="L44"/>
    </sheetView>
  </sheetViews>
  <sheetFormatPr defaultColWidth="9.140625" defaultRowHeight="12.75"/>
  <cols>
    <col min="1" max="1" width="6.00390625" style="0" customWidth="1"/>
    <col min="3" max="3" width="3.8515625" style="0" customWidth="1"/>
    <col min="6" max="6" width="3.28125" style="0" customWidth="1"/>
  </cols>
  <sheetData>
    <row r="1" ht="15.75">
      <c r="A1" s="26" t="s">
        <v>63</v>
      </c>
    </row>
    <row r="3" spans="2:7" ht="12.75">
      <c r="B3" t="s">
        <v>59</v>
      </c>
      <c r="D3" s="52">
        <v>0.08</v>
      </c>
      <c r="G3" s="52">
        <v>0.02</v>
      </c>
    </row>
    <row r="4" spans="2:8" ht="22.5">
      <c r="B4" s="47" t="s">
        <v>61</v>
      </c>
      <c r="D4" s="47" t="s">
        <v>60</v>
      </c>
      <c r="E4" s="47" t="s">
        <v>62</v>
      </c>
      <c r="G4" s="47" t="s">
        <v>60</v>
      </c>
      <c r="H4" s="47" t="s">
        <v>62</v>
      </c>
    </row>
    <row r="5" spans="2:8" ht="12.75">
      <c r="B5">
        <v>1</v>
      </c>
      <c r="D5" s="53">
        <v>100</v>
      </c>
      <c r="E5" s="54">
        <f aca="true" t="shared" si="0" ref="E5:E24">25/D5</f>
        <v>0.25</v>
      </c>
      <c r="G5" s="53">
        <v>100</v>
      </c>
      <c r="H5" s="54">
        <f aca="true" t="shared" si="1" ref="H5:H24">25/G5</f>
        <v>0.25</v>
      </c>
    </row>
    <row r="6" spans="2:8" ht="12.75">
      <c r="B6">
        <v>2</v>
      </c>
      <c r="D6" s="53">
        <f>D5*(1+D$3)</f>
        <v>108</v>
      </c>
      <c r="E6" s="54">
        <f t="shared" si="0"/>
        <v>0.23148148148148148</v>
      </c>
      <c r="G6" s="53">
        <f aca="true" t="shared" si="2" ref="G6:G24">G5*(1+G$3)</f>
        <v>102</v>
      </c>
      <c r="H6" s="54">
        <f t="shared" si="1"/>
        <v>0.24509803921568626</v>
      </c>
    </row>
    <row r="7" spans="2:8" ht="12.75">
      <c r="B7">
        <v>3</v>
      </c>
      <c r="D7" s="53">
        <f aca="true" t="shared" si="3" ref="D7:D24">D6*(1+D$3)</f>
        <v>116.64000000000001</v>
      </c>
      <c r="E7" s="54">
        <f t="shared" si="0"/>
        <v>0.2143347050754458</v>
      </c>
      <c r="G7" s="53">
        <f t="shared" si="2"/>
        <v>104.04</v>
      </c>
      <c r="H7" s="54">
        <f t="shared" si="1"/>
        <v>0.24029219530949633</v>
      </c>
    </row>
    <row r="8" spans="2:8" ht="12.75">
      <c r="B8">
        <v>4</v>
      </c>
      <c r="D8" s="53">
        <f t="shared" si="3"/>
        <v>125.97120000000002</v>
      </c>
      <c r="E8" s="54">
        <f t="shared" si="0"/>
        <v>0.1984580602550424</v>
      </c>
      <c r="G8" s="53">
        <f t="shared" si="2"/>
        <v>106.1208</v>
      </c>
      <c r="H8" s="54">
        <f t="shared" si="1"/>
        <v>0.23558058363676113</v>
      </c>
    </row>
    <row r="9" spans="2:8" ht="12.75">
      <c r="B9">
        <v>5</v>
      </c>
      <c r="D9" s="53">
        <f t="shared" si="3"/>
        <v>136.04889600000004</v>
      </c>
      <c r="E9" s="54">
        <f t="shared" si="0"/>
        <v>0.1837574631991133</v>
      </c>
      <c r="G9" s="53">
        <f t="shared" si="2"/>
        <v>108.243216</v>
      </c>
      <c r="H9" s="54">
        <f t="shared" si="1"/>
        <v>0.23096135650662855</v>
      </c>
    </row>
    <row r="10" spans="2:8" ht="12.75">
      <c r="B10">
        <v>6</v>
      </c>
      <c r="D10" s="53">
        <f t="shared" si="3"/>
        <v>146.93280768000005</v>
      </c>
      <c r="E10" s="54">
        <f t="shared" si="0"/>
        <v>0.17014579925843823</v>
      </c>
      <c r="G10" s="53">
        <f t="shared" si="2"/>
        <v>110.40808032000001</v>
      </c>
      <c r="H10" s="54">
        <f t="shared" si="1"/>
        <v>0.22643270245747896</v>
      </c>
    </row>
    <row r="11" spans="2:8" ht="12.75">
      <c r="B11">
        <v>7</v>
      </c>
      <c r="D11" s="53">
        <f t="shared" si="3"/>
        <v>158.68743229440005</v>
      </c>
      <c r="E11" s="54">
        <f t="shared" si="0"/>
        <v>0.15754240672077613</v>
      </c>
      <c r="G11" s="53">
        <f t="shared" si="2"/>
        <v>112.61624192640001</v>
      </c>
      <c r="H11" s="54">
        <f t="shared" si="1"/>
        <v>0.221992845546548</v>
      </c>
    </row>
    <row r="12" spans="2:8" ht="12.75">
      <c r="B12">
        <v>8</v>
      </c>
      <c r="D12" s="53">
        <f t="shared" si="3"/>
        <v>171.38242687795207</v>
      </c>
      <c r="E12" s="54">
        <f t="shared" si="0"/>
        <v>0.14587259881553347</v>
      </c>
      <c r="G12" s="53">
        <f t="shared" si="2"/>
        <v>114.868566764928</v>
      </c>
      <c r="H12" s="54">
        <f t="shared" si="1"/>
        <v>0.21764004465347844</v>
      </c>
    </row>
    <row r="13" spans="2:8" ht="12.75">
      <c r="B13">
        <v>9</v>
      </c>
      <c r="D13" s="53">
        <f t="shared" si="3"/>
        <v>185.09302102818825</v>
      </c>
      <c r="E13" s="54">
        <f t="shared" si="0"/>
        <v>0.13506722112549394</v>
      </c>
      <c r="G13" s="53">
        <f t="shared" si="2"/>
        <v>117.16593810022657</v>
      </c>
      <c r="H13" s="54">
        <f t="shared" si="1"/>
        <v>0.21337259279752788</v>
      </c>
    </row>
    <row r="14" spans="2:8" ht="12.75">
      <c r="B14">
        <v>10</v>
      </c>
      <c r="D14" s="53">
        <f t="shared" si="3"/>
        <v>199.90046271044332</v>
      </c>
      <c r="E14" s="54">
        <f t="shared" si="0"/>
        <v>0.12506224178286474</v>
      </c>
      <c r="G14" s="53">
        <f t="shared" si="2"/>
        <v>119.5092568622311</v>
      </c>
      <c r="H14" s="54">
        <f t="shared" si="1"/>
        <v>0.2091888164681646</v>
      </c>
    </row>
    <row r="15" spans="2:8" ht="12.75">
      <c r="B15">
        <v>11</v>
      </c>
      <c r="D15" s="53">
        <f t="shared" si="3"/>
        <v>215.8924997272788</v>
      </c>
      <c r="E15" s="54">
        <f t="shared" si="0"/>
        <v>0.11579837202117106</v>
      </c>
      <c r="G15" s="53">
        <f t="shared" si="2"/>
        <v>121.89944199947573</v>
      </c>
      <c r="H15" s="54">
        <f t="shared" si="1"/>
        <v>0.2050870749687888</v>
      </c>
    </row>
    <row r="16" spans="2:8" ht="12.75">
      <c r="B16">
        <v>12</v>
      </c>
      <c r="D16" s="53">
        <f t="shared" si="3"/>
        <v>233.16389970546112</v>
      </c>
      <c r="E16" s="54">
        <f t="shared" si="0"/>
        <v>0.10722071483441763</v>
      </c>
      <c r="G16" s="53">
        <f t="shared" si="2"/>
        <v>124.33743083946524</v>
      </c>
      <c r="H16" s="54">
        <f t="shared" si="1"/>
        <v>0.20106575977332236</v>
      </c>
    </row>
    <row r="17" spans="2:8" ht="12.75">
      <c r="B17">
        <v>13</v>
      </c>
      <c r="D17" s="53">
        <f t="shared" si="3"/>
        <v>251.81701168189804</v>
      </c>
      <c r="E17" s="54">
        <f t="shared" si="0"/>
        <v>0.0992784396614978</v>
      </c>
      <c r="G17" s="53">
        <f t="shared" si="2"/>
        <v>126.82417945625456</v>
      </c>
      <c r="H17" s="54">
        <f t="shared" si="1"/>
        <v>0.19712329389541405</v>
      </c>
    </row>
    <row r="18" spans="2:8" ht="12.75">
      <c r="B18">
        <v>14</v>
      </c>
      <c r="D18" s="53">
        <f t="shared" si="3"/>
        <v>271.9623726164499</v>
      </c>
      <c r="E18" s="54">
        <f t="shared" si="0"/>
        <v>0.0919244811680535</v>
      </c>
      <c r="G18" s="53">
        <f t="shared" si="2"/>
        <v>129.36066304537965</v>
      </c>
      <c r="H18" s="54">
        <f t="shared" si="1"/>
        <v>0.19325813127001376</v>
      </c>
    </row>
    <row r="19" spans="2:8" ht="12.75">
      <c r="B19">
        <v>15</v>
      </c>
      <c r="D19" s="53">
        <f t="shared" si="3"/>
        <v>293.7193624257659</v>
      </c>
      <c r="E19" s="54">
        <f t="shared" si="0"/>
        <v>0.08511526034079028</v>
      </c>
      <c r="G19" s="53">
        <f t="shared" si="2"/>
        <v>131.94787630628724</v>
      </c>
      <c r="H19" s="54">
        <f t="shared" si="1"/>
        <v>0.18946875614707231</v>
      </c>
    </row>
    <row r="20" spans="2:8" ht="12.75">
      <c r="B20">
        <v>16</v>
      </c>
      <c r="D20" s="53">
        <f t="shared" si="3"/>
        <v>317.21691141982717</v>
      </c>
      <c r="E20" s="54">
        <f t="shared" si="0"/>
        <v>0.07881042624147248</v>
      </c>
      <c r="G20" s="53">
        <f t="shared" si="2"/>
        <v>134.586833832413</v>
      </c>
      <c r="H20" s="54">
        <f t="shared" si="1"/>
        <v>0.18575368249712973</v>
      </c>
    </row>
    <row r="21" spans="2:8" ht="12.75">
      <c r="B21">
        <v>17</v>
      </c>
      <c r="D21" s="53">
        <f t="shared" si="3"/>
        <v>342.5942643334134</v>
      </c>
      <c r="E21" s="54">
        <f t="shared" si="0"/>
        <v>0.07297261689025229</v>
      </c>
      <c r="G21" s="53">
        <f t="shared" si="2"/>
        <v>137.27857050906127</v>
      </c>
      <c r="H21" s="54">
        <f t="shared" si="1"/>
        <v>0.18211145342855853</v>
      </c>
    </row>
    <row r="22" spans="2:8" ht="12.75">
      <c r="B22">
        <v>18</v>
      </c>
      <c r="D22" s="53">
        <f t="shared" si="3"/>
        <v>370.0018054800865</v>
      </c>
      <c r="E22" s="54">
        <f t="shared" si="0"/>
        <v>0.0675672378613447</v>
      </c>
      <c r="G22" s="53">
        <f t="shared" si="2"/>
        <v>140.0241419192425</v>
      </c>
      <c r="H22" s="54">
        <f t="shared" si="1"/>
        <v>0.17854064061623384</v>
      </c>
    </row>
    <row r="23" spans="2:8" ht="12.75">
      <c r="B23">
        <v>19</v>
      </c>
      <c r="D23" s="53">
        <f t="shared" si="3"/>
        <v>399.60194991849346</v>
      </c>
      <c r="E23" s="54">
        <f t="shared" si="0"/>
        <v>0.06256225727902287</v>
      </c>
      <c r="G23" s="53">
        <f t="shared" si="2"/>
        <v>142.82462475762736</v>
      </c>
      <c r="H23" s="54">
        <f t="shared" si="1"/>
        <v>0.17503984374140572</v>
      </c>
    </row>
    <row r="24" spans="2:8" ht="12.75">
      <c r="B24">
        <v>20</v>
      </c>
      <c r="D24" s="53">
        <f t="shared" si="3"/>
        <v>431.570105911973</v>
      </c>
      <c r="E24" s="54">
        <f t="shared" si="0"/>
        <v>0.05792801599909524</v>
      </c>
      <c r="G24" s="53">
        <f t="shared" si="2"/>
        <v>145.6811172527799</v>
      </c>
      <c r="H24" s="54">
        <f t="shared" si="1"/>
        <v>0.17160768994255463</v>
      </c>
    </row>
    <row r="25" spans="4:5" ht="12.75">
      <c r="D25" s="53"/>
      <c r="E25" s="53"/>
    </row>
    <row r="26" spans="4:5" ht="12.75">
      <c r="D26" s="53"/>
      <c r="E26" s="53"/>
    </row>
    <row r="27" spans="4:5" ht="12.75">
      <c r="D27" s="53"/>
      <c r="E27" s="53"/>
    </row>
    <row r="28" spans="4:5" ht="12.75">
      <c r="D28" s="53"/>
      <c r="E28" s="53"/>
    </row>
    <row r="29" spans="4:5" ht="12.75">
      <c r="D29" s="53"/>
      <c r="E29" s="53"/>
    </row>
    <row r="30" spans="4:5" ht="12.75">
      <c r="D30" s="53"/>
      <c r="E30" s="53"/>
    </row>
    <row r="31" spans="4:5" ht="12.75">
      <c r="D31" s="53"/>
      <c r="E31" s="53"/>
    </row>
    <row r="32" spans="4:5" ht="12.75">
      <c r="D32" s="53"/>
      <c r="E32" s="53"/>
    </row>
    <row r="33" spans="4:5" ht="12.75">
      <c r="D33" s="53"/>
      <c r="E33" s="53"/>
    </row>
    <row r="34" spans="4:5" ht="12.75">
      <c r="D34" s="53"/>
      <c r="E34" s="5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28125" style="0" customWidth="1"/>
  </cols>
  <sheetData>
    <row r="1" ht="15.75">
      <c r="A1" s="26" t="s">
        <v>38</v>
      </c>
    </row>
    <row r="2" ht="12.75">
      <c r="B2" s="27" t="s">
        <v>42</v>
      </c>
    </row>
    <row r="3" ht="12.75">
      <c r="B3" t="s">
        <v>39</v>
      </c>
    </row>
    <row r="4" ht="12.75">
      <c r="B4" t="s">
        <v>40</v>
      </c>
    </row>
    <row r="5" ht="12.75">
      <c r="B5" t="s">
        <v>41</v>
      </c>
    </row>
    <row r="7" spans="3:5" ht="45">
      <c r="C7" s="47" t="s">
        <v>57</v>
      </c>
      <c r="D7" s="47" t="s">
        <v>58</v>
      </c>
      <c r="E7" s="47" t="s">
        <v>7</v>
      </c>
    </row>
    <row r="8" spans="2:5" ht="12.75">
      <c r="B8" t="s">
        <v>54</v>
      </c>
      <c r="C8" s="46">
        <v>0.003</v>
      </c>
      <c r="D8" s="37">
        <v>0.0483</v>
      </c>
      <c r="E8" s="46">
        <f aca="true" t="shared" si="0" ref="E8:E28">((1+D8)/(1+C8))-1</f>
        <v>0.045164506480558364</v>
      </c>
    </row>
    <row r="9" spans="2:5" ht="12.75">
      <c r="B9" s="48" t="s">
        <v>8</v>
      </c>
      <c r="C9" s="49">
        <v>0.024</v>
      </c>
      <c r="D9" s="50">
        <v>0.0644</v>
      </c>
      <c r="E9" s="49">
        <f t="shared" si="0"/>
        <v>0.03945312500000009</v>
      </c>
    </row>
    <row r="10" spans="2:5" ht="12.75">
      <c r="B10" t="s">
        <v>43</v>
      </c>
      <c r="C10" s="46">
        <v>0.025</v>
      </c>
      <c r="D10" s="37">
        <v>0.0598</v>
      </c>
      <c r="E10" s="46">
        <f t="shared" si="0"/>
        <v>0.033951219512195374</v>
      </c>
    </row>
    <row r="11" spans="2:5" ht="12.75">
      <c r="B11" t="s">
        <v>45</v>
      </c>
      <c r="C11" s="46">
        <v>0.012</v>
      </c>
      <c r="D11" s="37">
        <v>0.0454</v>
      </c>
      <c r="E11" s="46">
        <f t="shared" si="0"/>
        <v>0.0330039525691701</v>
      </c>
    </row>
    <row r="12" spans="2:5" ht="12.75">
      <c r="B12" t="s">
        <v>47</v>
      </c>
      <c r="C12" s="46">
        <v>0.011</v>
      </c>
      <c r="D12" s="37">
        <v>0.0418</v>
      </c>
      <c r="E12" s="46">
        <f t="shared" si="0"/>
        <v>0.030464886251236667</v>
      </c>
    </row>
    <row r="13" spans="2:5" ht="12.75">
      <c r="B13" t="s">
        <v>46</v>
      </c>
      <c r="C13" s="46">
        <v>0.013</v>
      </c>
      <c r="D13" s="37">
        <v>0.0418</v>
      </c>
      <c r="E13" s="46">
        <f t="shared" si="0"/>
        <v>0.02843040473840097</v>
      </c>
    </row>
    <row r="14" spans="2:5" ht="12.75">
      <c r="B14" t="s">
        <v>10</v>
      </c>
      <c r="C14" s="46">
        <v>0.018</v>
      </c>
      <c r="D14" s="37">
        <v>0.0441</v>
      </c>
      <c r="E14" s="46">
        <f t="shared" si="0"/>
        <v>0.02563850687622793</v>
      </c>
    </row>
    <row r="15" spans="2:5" ht="12.75">
      <c r="B15" t="s">
        <v>50</v>
      </c>
      <c r="C15" s="46">
        <v>0.016</v>
      </c>
      <c r="D15" s="37">
        <v>0.0418</v>
      </c>
      <c r="E15" s="46">
        <f t="shared" si="0"/>
        <v>0.025393700787401663</v>
      </c>
    </row>
    <row r="16" spans="2:5" ht="12.75">
      <c r="B16" t="s">
        <v>14</v>
      </c>
      <c r="C16" s="46">
        <v>0.027</v>
      </c>
      <c r="D16" s="37">
        <v>0.0525</v>
      </c>
      <c r="E16" s="46">
        <f t="shared" si="0"/>
        <v>0.024829600778967897</v>
      </c>
    </row>
    <row r="17" spans="2:5" ht="12.75">
      <c r="B17" t="s">
        <v>56</v>
      </c>
      <c r="C17" s="46">
        <v>0.001</v>
      </c>
      <c r="D17" s="37">
        <v>0.0255</v>
      </c>
      <c r="E17" s="46">
        <f t="shared" si="0"/>
        <v>0.02447552447552459</v>
      </c>
    </row>
    <row r="18" spans="2:5" ht="12.75">
      <c r="B18" t="s">
        <v>51</v>
      </c>
      <c r="C18" s="46">
        <v>0.017</v>
      </c>
      <c r="D18" s="37">
        <v>0.0418</v>
      </c>
      <c r="E18" s="46">
        <f t="shared" si="0"/>
        <v>0.024385447394297044</v>
      </c>
    </row>
    <row r="19" spans="2:5" ht="12.75">
      <c r="B19" t="s">
        <v>48</v>
      </c>
      <c r="C19" s="46">
        <v>0.018</v>
      </c>
      <c r="D19" s="37">
        <v>0.0418</v>
      </c>
      <c r="E19" s="46">
        <f t="shared" si="0"/>
        <v>0.023379174852652396</v>
      </c>
    </row>
    <row r="20" spans="2:5" ht="12.75">
      <c r="B20" t="s">
        <v>13</v>
      </c>
      <c r="C20" s="46">
        <v>0.005</v>
      </c>
      <c r="D20" s="37">
        <v>0.0271</v>
      </c>
      <c r="E20" s="46">
        <f t="shared" si="0"/>
        <v>0.021990049751243745</v>
      </c>
    </row>
    <row r="21" spans="2:5" ht="12.75">
      <c r="B21" t="s">
        <v>55</v>
      </c>
      <c r="C21" s="46">
        <v>0.014</v>
      </c>
      <c r="D21" s="37">
        <v>0.0362</v>
      </c>
      <c r="E21" s="46">
        <f t="shared" si="0"/>
        <v>0.02189349112426031</v>
      </c>
    </row>
    <row r="22" spans="2:5" ht="12.75">
      <c r="B22" t="s">
        <v>9</v>
      </c>
      <c r="C22" s="46">
        <v>0.022</v>
      </c>
      <c r="D22" s="37">
        <v>0.0442</v>
      </c>
      <c r="E22" s="46">
        <f t="shared" si="0"/>
        <v>0.021722113502935514</v>
      </c>
    </row>
    <row r="23" spans="2:5" ht="12.75">
      <c r="B23" t="s">
        <v>53</v>
      </c>
      <c r="C23" s="46">
        <v>0.021</v>
      </c>
      <c r="D23" s="37">
        <v>0.0418</v>
      </c>
      <c r="E23" s="46">
        <f t="shared" si="0"/>
        <v>0.020372184133202964</v>
      </c>
    </row>
    <row r="24" spans="2:5" ht="12.75">
      <c r="B24" t="s">
        <v>52</v>
      </c>
      <c r="C24" s="46">
        <v>0.023</v>
      </c>
      <c r="D24" s="37">
        <v>0.0418</v>
      </c>
      <c r="E24" s="46">
        <f t="shared" si="0"/>
        <v>0.018377321603128216</v>
      </c>
    </row>
    <row r="25" spans="2:5" ht="12.75">
      <c r="B25" t="s">
        <v>12</v>
      </c>
      <c r="C25" s="46">
        <v>0.017</v>
      </c>
      <c r="D25" s="37">
        <v>0.0343</v>
      </c>
      <c r="E25" s="46">
        <f t="shared" si="0"/>
        <v>0.017010816125860417</v>
      </c>
    </row>
    <row r="26" spans="2:5" ht="12.75">
      <c r="B26" t="s">
        <v>49</v>
      </c>
      <c r="C26" s="46">
        <v>0.026</v>
      </c>
      <c r="D26" s="37">
        <v>0.0418</v>
      </c>
      <c r="E26" s="46">
        <f t="shared" si="0"/>
        <v>0.015399610136452191</v>
      </c>
    </row>
    <row r="27" spans="2:5" ht="12.75">
      <c r="B27" t="s">
        <v>44</v>
      </c>
      <c r="C27" s="46">
        <v>0.01</v>
      </c>
      <c r="D27" s="37">
        <v>0.0245</v>
      </c>
      <c r="E27" s="46">
        <f t="shared" si="0"/>
        <v>0.01435643564356437</v>
      </c>
    </row>
    <row r="28" spans="2:5" ht="12.75">
      <c r="B28" t="s">
        <v>11</v>
      </c>
      <c r="C28" s="46">
        <v>0</v>
      </c>
      <c r="D28" s="37">
        <v>0.0064</v>
      </c>
      <c r="E28" s="46">
        <f t="shared" si="0"/>
        <v>0.006399999999999961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Ian</cp:lastModifiedBy>
  <cp:lastPrinted>2007-07-16T00:42:49Z</cp:lastPrinted>
  <dcterms:created xsi:type="dcterms:W3CDTF">2007-07-15T23:28:13Z</dcterms:created>
  <dcterms:modified xsi:type="dcterms:W3CDTF">2007-08-12T23:16:24Z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